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gpo/Library/Mobile Documents/com~apple~CloudDocs/2026/Frontera Energy/Puerto Bahía /ISV/Convocatorias 2026/Guardianes del Manglar/"/>
    </mc:Choice>
  </mc:AlternateContent>
  <xr:revisionPtr revIDLastSave="0" documentId="8_{E46636F0-4613-D94F-BF0E-B34D873633FD}" xr6:coauthVersionLast="47" xr6:coauthVersionMax="47" xr10:uidLastSave="{00000000-0000-0000-0000-000000000000}"/>
  <bookViews>
    <workbookView xWindow="0" yWindow="740" windowWidth="30240" windowHeight="18900" tabRatio="500" xr2:uid="{00000000-000D-0000-FFFF-FFFF00000000}"/>
  </bookViews>
  <sheets>
    <sheet name="Instrucciones" sheetId="1" r:id="rId1"/>
    <sheet name="Presupuesto" sheetId="2" r:id="rId2"/>
    <sheet name="Desembolsos" sheetId="3" r:id="rId3"/>
    <sheet name="Ejecución" sheetId="4" r:id="rId4"/>
    <sheet name="Lista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3" i="3" l="1"/>
  <c r="H10" i="3"/>
  <c r="G10" i="3"/>
  <c r="F10" i="3"/>
  <c r="E17" i="3" s="1"/>
  <c r="D10" i="3"/>
  <c r="E18" i="3" s="1"/>
  <c r="C47" i="2"/>
  <c r="J40" i="2"/>
  <c r="I40" i="2"/>
  <c r="E4" i="3" s="1"/>
  <c r="E16" i="3" s="1"/>
  <c r="H40" i="2"/>
  <c r="C52" i="2" s="1"/>
  <c r="G39" i="2"/>
  <c r="K39" i="2" s="1"/>
  <c r="G38" i="2"/>
  <c r="K38" i="2" s="1"/>
  <c r="G37" i="2"/>
  <c r="K37" i="2" s="1"/>
  <c r="G36" i="2"/>
  <c r="K36" i="2" s="1"/>
  <c r="G35" i="2"/>
  <c r="K35" i="2" s="1"/>
  <c r="G34" i="2"/>
  <c r="K34" i="2" s="1"/>
  <c r="G33" i="2"/>
  <c r="K33" i="2" s="1"/>
  <c r="G32" i="2"/>
  <c r="K32" i="2" s="1"/>
  <c r="G31" i="2"/>
  <c r="K31" i="2" s="1"/>
  <c r="G30" i="2"/>
  <c r="K30" i="2" s="1"/>
  <c r="G29" i="2"/>
  <c r="K29" i="2" s="1"/>
  <c r="G28" i="2"/>
  <c r="K28" i="2" s="1"/>
  <c r="G27" i="2"/>
  <c r="K27" i="2" s="1"/>
  <c r="G26" i="2"/>
  <c r="K26" i="2" s="1"/>
  <c r="G25" i="2"/>
  <c r="K25" i="2" s="1"/>
  <c r="G24" i="2"/>
  <c r="K24" i="2" s="1"/>
  <c r="G23" i="2"/>
  <c r="K23" i="2" s="1"/>
  <c r="G22" i="2"/>
  <c r="K22" i="2" s="1"/>
  <c r="G21" i="2"/>
  <c r="K21" i="2" s="1"/>
  <c r="G20" i="2"/>
  <c r="K20" i="2" s="1"/>
  <c r="G19" i="2"/>
  <c r="K19" i="2" s="1"/>
  <c r="G18" i="2"/>
  <c r="K18" i="2" s="1"/>
  <c r="G17" i="2"/>
  <c r="K17" i="2" s="1"/>
  <c r="G16" i="2"/>
  <c r="K16" i="2" s="1"/>
  <c r="G15" i="2"/>
  <c r="K15" i="2" s="1"/>
  <c r="G14" i="2"/>
  <c r="K14" i="2" s="1"/>
  <c r="G13" i="2"/>
  <c r="K13" i="2" s="1"/>
  <c r="G12" i="2"/>
  <c r="K12" i="2" s="1"/>
  <c r="G11" i="2"/>
  <c r="K11" i="2" s="1"/>
  <c r="G10" i="2"/>
  <c r="K10" i="2" s="1"/>
  <c r="G9" i="2"/>
  <c r="K9" i="2" s="1"/>
  <c r="G15" i="4"/>
  <c r="F15" i="4"/>
  <c r="E15" i="4"/>
  <c r="B14" i="4"/>
  <c r="D14" i="4" s="1"/>
  <c r="I14" i="4" s="1"/>
  <c r="B13" i="4"/>
  <c r="D13" i="4" s="1"/>
  <c r="I13" i="4" s="1"/>
  <c r="B12" i="4"/>
  <c r="C12" i="4" s="1"/>
  <c r="B11" i="4"/>
  <c r="D11" i="4" s="1"/>
  <c r="I11" i="4" s="1"/>
  <c r="B10" i="4"/>
  <c r="D10" i="4" s="1"/>
  <c r="I10" i="4" s="1"/>
  <c r="B9" i="4"/>
  <c r="D9" i="4" s="1"/>
  <c r="I9" i="4" s="1"/>
  <c r="B8" i="4"/>
  <c r="D8" i="4" s="1"/>
  <c r="I8" i="4" s="1"/>
  <c r="B7" i="4"/>
  <c r="C7" i="4" s="1"/>
  <c r="B6" i="4"/>
  <c r="D6" i="4" s="1"/>
  <c r="I6" i="4" s="1"/>
  <c r="B5" i="4"/>
  <c r="D5" i="4" s="1"/>
  <c r="D7" i="4" l="1"/>
  <c r="I7" i="4" s="1"/>
  <c r="C45" i="2"/>
  <c r="E3" i="3"/>
  <c r="E9" i="3" s="1"/>
  <c r="I9" i="3" s="1"/>
  <c r="C11" i="4"/>
  <c r="J11" i="4" s="1"/>
  <c r="C5" i="4"/>
  <c r="H5" i="4" s="1"/>
  <c r="C6" i="4"/>
  <c r="J6" i="4" s="1"/>
  <c r="D12" i="4"/>
  <c r="I12" i="4" s="1"/>
  <c r="C46" i="2"/>
  <c r="C10" i="4"/>
  <c r="H10" i="4" s="1"/>
  <c r="C51" i="2"/>
  <c r="I5" i="4"/>
  <c r="J12" i="4"/>
  <c r="H12" i="4"/>
  <c r="J7" i="4"/>
  <c r="H7" i="4"/>
  <c r="C54" i="2"/>
  <c r="J5" i="4"/>
  <c r="C9" i="4"/>
  <c r="C14" i="4"/>
  <c r="C44" i="2"/>
  <c r="C8" i="4"/>
  <c r="C13" i="4"/>
  <c r="E8" i="3"/>
  <c r="I8" i="3" s="1"/>
  <c r="E14" i="3"/>
  <c r="E15" i="3"/>
  <c r="G40" i="2"/>
  <c r="J10" i="4" l="1"/>
  <c r="H6" i="4"/>
  <c r="E7" i="3"/>
  <c r="H11" i="4"/>
  <c r="D15" i="4"/>
  <c r="I15" i="4" s="1"/>
  <c r="C15" i="4"/>
  <c r="H17" i="4" s="1"/>
  <c r="J9" i="4"/>
  <c r="H9" i="4"/>
  <c r="J13" i="4"/>
  <c r="H13" i="4"/>
  <c r="E10" i="3"/>
  <c r="I7" i="3"/>
  <c r="I10" i="3" s="1"/>
  <c r="J8" i="4"/>
  <c r="J15" i="4" s="1"/>
  <c r="H8" i="4"/>
  <c r="C53" i="2"/>
  <c r="C48" i="2"/>
  <c r="C43" i="2"/>
  <c r="J14" i="4"/>
  <c r="H14" i="4"/>
  <c r="H15" i="4" l="1"/>
</calcChain>
</file>

<file path=xl/sharedStrings.xml><?xml version="1.0" encoding="utf-8"?>
<sst xmlns="http://schemas.openxmlformats.org/spreadsheetml/2006/main" count="112" uniqueCount="108">
  <si>
    <t>Anexo 2 · Presupuesto</t>
  </si>
  <si>
    <t>Convocatoria Guardianes del Manglar 2026 · Puerto Bahía</t>
  </si>
  <si>
    <t>Cómo se llena</t>
  </si>
  <si>
    <t>Celdas amarillas</t>
  </si>
  <si>
    <t>Son las que usted llena. Escriba solo en ellas. El resto se calcula solo.</t>
  </si>
  <si>
    <t>Hoja Presupuesto</t>
  </si>
  <si>
    <t>Anote cada gasto en una fila. Indique cuánto paga Puerto Bahía, cuánto aporta usted en dinero y cuánto en especie. La suma de los tres debe dar el valor total de la fila.</t>
  </si>
  <si>
    <t>Contrapartida</t>
  </si>
  <si>
    <t>Debe ser mínimo el 10 % de lo que pide a Puerto Bahía. La contrapartida en especie se valora con precios locales (por ejemplo, el valor de un jornal en su comunidad).</t>
  </si>
  <si>
    <t>Tope</t>
  </si>
  <si>
    <t>Puerto Bahía aporta hasta $50.000.000 por iniciativa. La contrapartida no cuenta dentro de ese tope.</t>
  </si>
  <si>
    <t>Gastos administrativos</t>
  </si>
  <si>
    <t>No pueden pasar del 20 % del valor total de la inversión apoyada.</t>
  </si>
  <si>
    <t>Hoja Desembolsos</t>
  </si>
  <si>
    <t>Muestra cuánto se desembolsa en cada hito (50 %, 35 % y 15 %). Se llena al ejecutar: lo desembolsado y lo gastado con soportes.</t>
  </si>
  <si>
    <t>Hoja Ejecución</t>
  </si>
  <si>
    <t>Compara lo presupuestado con lo ejecutado en cada rubro. Se llena en el corte de diciembre y en el cierre de febrero.</t>
  </si>
  <si>
    <t>Fila de ejemplo</t>
  </si>
  <si>
    <t>En la hoja Presupuesto hay una fila gris de ejemplo. No se suma. Puede borrarla.</t>
  </si>
  <si>
    <t>Código de colores</t>
  </si>
  <si>
    <t>Amarillo con letra azul</t>
  </si>
  <si>
    <t>Usted escribe aquí.</t>
  </si>
  <si>
    <t>Letra negra</t>
  </si>
  <si>
    <t>Fórmula. No escribir.</t>
  </si>
  <si>
    <t>Valores en pesos colombianos. Parámetros de la convocatoria: tope $50.000.000; contrapartida mínima 10 % del aporte de Puerto Bahía; gastos administrativos máximo 20 % del valor total; desembolsos 50 %, 35 % y 15 %.</t>
  </si>
  <si>
    <t>Presupuesto de la iniciativa</t>
  </si>
  <si>
    <t>Postulante</t>
  </si>
  <si>
    <t>Tope Puerto Bahía</t>
  </si>
  <si>
    <t>Iniciativa</t>
  </si>
  <si>
    <t>Contrapartida mínima</t>
  </si>
  <si>
    <t>Admin. máximo (del total)</t>
  </si>
  <si>
    <t>Parámetros fijados por los términos de referencia.</t>
  </si>
  <si>
    <t>N.°</t>
  </si>
  <si>
    <t>Rubro</t>
  </si>
  <si>
    <t>Descripción</t>
  </si>
  <si>
    <t>Unidad</t>
  </si>
  <si>
    <t>Cantidad</t>
  </si>
  <si>
    <t>Valor unitario</t>
  </si>
  <si>
    <t>Valor total</t>
  </si>
  <si>
    <t>Aporte Puerto Bahía</t>
  </si>
  <si>
    <t>Contrapartida en dinero</t>
  </si>
  <si>
    <t>Contrapartida en especie</t>
  </si>
  <si>
    <t>Revisión</t>
  </si>
  <si>
    <t>Ej.</t>
  </si>
  <si>
    <t>3. Jornales comunitarios</t>
  </si>
  <si>
    <t>EJEMPLO: jornales de siembra en el área del vivero</t>
  </si>
  <si>
    <t>Jornal</t>
  </si>
  <si>
    <t>TOTALES</t>
  </si>
  <si>
    <t>Resumen y verificación</t>
  </si>
  <si>
    <t>Valor total de la iniciativa</t>
  </si>
  <si>
    <t>Aporte solicitado a Puerto Bahía</t>
  </si>
  <si>
    <t>Contrapartida total (dinero + especie)</t>
  </si>
  <si>
    <t>Contrapartida como % del aporte de Puerto Bahía</t>
  </si>
  <si>
    <t>Gastos administrativos (valor total)</t>
  </si>
  <si>
    <t>Gastos administrativos como % del valor total</t>
  </si>
  <si>
    <t>Controles</t>
  </si>
  <si>
    <t>Aporte de Puerto Bahía dentro del tope</t>
  </si>
  <si>
    <t>Contrapartida mínima del 10 %</t>
  </si>
  <si>
    <t>Gastos administrativos hasta el 20 % del total</t>
  </si>
  <si>
    <t>Todas las filas cuadran (total = suma de aportes)</t>
  </si>
  <si>
    <t>Desembolsos por hitos</t>
  </si>
  <si>
    <t>Aporte total de Puerto Bahía</t>
  </si>
  <si>
    <t>Contrapartida total</t>
  </si>
  <si>
    <t>Hito</t>
  </si>
  <si>
    <t>Condición para el desembolso</t>
  </si>
  <si>
    <t>Fecha de referencia</t>
  </si>
  <si>
    <t>% del aporte</t>
  </si>
  <si>
    <t>Valor programado</t>
  </si>
  <si>
    <t>Valor desembolsado</t>
  </si>
  <si>
    <t>Gasto soportado (aporte Puerto Bahía)</t>
  </si>
  <si>
    <t>Contrapartida ejecutada</t>
  </si>
  <si>
    <t>Por desembolsar</t>
  </si>
  <si>
    <t>Convenio firmado, plan de trabajo ajustado, línea base y cuenta bancaria verificada.</t>
  </si>
  <si>
    <t>18 nov. a 4 dic. 2026</t>
  </si>
  <si>
    <t>Informe de avance con corte al 15 de diciembre, verificado, y soportes de al menos el 80 % del primer desembolso.</t>
  </si>
  <si>
    <t>Hasta 30 dic. 2026</t>
  </si>
  <si>
    <t>Informe final, acta de cierre y soportes de todos los gastos.</t>
  </si>
  <si>
    <t>Hasta 26 feb. 2027</t>
  </si>
  <si>
    <t>TOTAL</t>
  </si>
  <si>
    <t>Indicadores</t>
  </si>
  <si>
    <t>Legalización del primer desembolso (mínimo 80 % para el hito 2)</t>
  </si>
  <si>
    <t>Gasto soportado frente a lo desembolsado, acumulado</t>
  </si>
  <si>
    <t>Gasto soportado frente al aporte total de Puerto Bahía</t>
  </si>
  <si>
    <t>Contrapartida ejecutada frente a la comprometida</t>
  </si>
  <si>
    <t>Saldo en poder del beneficiario (desembolsado menos gasto soportado)</t>
  </si>
  <si>
    <t>Los porcentajes de los hitos suman 100 %</t>
  </si>
  <si>
    <t>Los porcentajes de los hitos están fijados por los términos de referencia (50 %, 35 % y 15 %).</t>
  </si>
  <si>
    <t>Ejecución por rubro</t>
  </si>
  <si>
    <t>Llene las columnas amarillas en el corte del 15 de diciembre y en el cierre. La del cierre es acumulada.</t>
  </si>
  <si>
    <t>Aporte Puerto Bahía presupuestado</t>
  </si>
  <si>
    <t>Contrapartida presupuestada</t>
  </si>
  <si>
    <t>Ejecutado con aporte Puerto Bahía al corte de dic.</t>
  </si>
  <si>
    <t>Ejecutado con aporte Puerto Bahía al cierre</t>
  </si>
  <si>
    <t>Contrapartida ejecutada al cierre</t>
  </si>
  <si>
    <t>% ejecución aporte</t>
  </si>
  <si>
    <t>% ejecución contrapartida</t>
  </si>
  <si>
    <t>Diferencia aporte Puerto Bahía</t>
  </si>
  <si>
    <t>Control: el total presupuestado por rubro coincide con el de la hoja Presupuesto</t>
  </si>
  <si>
    <t>Rubros</t>
  </si>
  <si>
    <t>1. Materiales e insumos</t>
  </si>
  <si>
    <t>2. Herramientas y equipos menores</t>
  </si>
  <si>
    <t>4. Transporte y desplazamientos</t>
  </si>
  <si>
    <t>5. Formación y educación ambiental</t>
  </si>
  <si>
    <t>6. Monitoreo y registros</t>
  </si>
  <si>
    <t>7. Comunicaciones y evidencias</t>
  </si>
  <si>
    <t>8. Seguro de accidentes</t>
  </si>
  <si>
    <t>9. Gastos administrativos</t>
  </si>
  <si>
    <t>10. Otros (explique en la descripción)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</si>
</sst>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;&quot;($&quot;#,##0\);\-"/>
    <numFmt numFmtId="165" formatCode="#,##0.##"/>
    <numFmt numFmtId="166" formatCode="0.0%;\(0.0%\);\-"/>
  </numFmts>
  <fonts count="10" x14ac:knownFonts="1">
    <font>
      <sz val="11"/>
      <color theme="1"/>
      <name val="Calibri"/>
      <family val="2"/>
      <charset val="1"/>
    </font>
    <font>
      <b/>
      <sz val="14"/>
      <color rgb="FF1F3864"/>
      <name val="Arial"/>
      <family val="2"/>
      <charset val="1"/>
    </font>
    <font>
      <i/>
      <sz val="9"/>
      <color rgb="FF7F7F7F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color rgb="FF0000FF"/>
      <name val="Arial"/>
      <family val="2"/>
      <charset val="1"/>
    </font>
    <font>
      <b/>
      <sz val="10"/>
      <color rgb="FFFFFFFF"/>
      <name val="Arial"/>
      <family val="2"/>
      <charset val="1"/>
    </font>
    <font>
      <i/>
      <sz val="10"/>
      <color rgb="FF7F7F7F"/>
      <name val="Arial"/>
      <family val="2"/>
      <charset val="1"/>
    </font>
    <font>
      <b/>
      <sz val="11"/>
      <color rgb="FF1F3864"/>
      <name val="Arial"/>
      <family val="2"/>
      <charset val="1"/>
    </font>
    <font>
      <sz val="10"/>
      <color rgb="FF00800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99"/>
        <bgColor rgb="FFEDEDED"/>
      </patternFill>
    </fill>
    <fill>
      <patternFill patternType="solid">
        <fgColor rgb="FF1F3864"/>
        <bgColor rgb="FF333333"/>
      </patternFill>
    </fill>
    <fill>
      <patternFill patternType="solid">
        <fgColor rgb="FFEDEDED"/>
        <bgColor rgb="FFDEEAF6"/>
      </patternFill>
    </fill>
    <fill>
      <patternFill patternType="solid">
        <fgColor rgb="FFDEEAF6"/>
        <bgColor rgb="FFEDEDED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0" borderId="0" xfId="0" applyFont="1"/>
    <xf numFmtId="0" fontId="5" fillId="2" borderId="1" xfId="0" applyFont="1" applyFill="1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2" borderId="0" xfId="0" applyFont="1" applyFill="1"/>
    <xf numFmtId="0" fontId="4" fillId="0" borderId="0" xfId="0" applyFont="1"/>
    <xf numFmtId="0" fontId="5" fillId="2" borderId="1" xfId="0" applyFont="1" applyFill="1" applyBorder="1"/>
    <xf numFmtId="164" fontId="5" fillId="0" borderId="0" xfId="0" applyNumberFormat="1" applyFont="1"/>
    <xf numFmtId="9" fontId="5" fillId="0" borderId="0" xfId="0" applyNumberFormat="1" applyFont="1"/>
    <xf numFmtId="0" fontId="6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/>
    <xf numFmtId="164" fontId="7" fillId="4" borderId="1" xfId="0" applyNumberFormat="1" applyFont="1" applyFill="1" applyBorder="1"/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/>
    <xf numFmtId="164" fontId="5" fillId="2" borderId="1" xfId="0" applyNumberFormat="1" applyFont="1" applyFill="1" applyBorder="1"/>
    <xf numFmtId="164" fontId="4" fillId="0" borderId="1" xfId="0" applyNumberFormat="1" applyFont="1" applyBorder="1"/>
    <xf numFmtId="0" fontId="0" fillId="5" borderId="1" xfId="0" applyFill="1" applyBorder="1"/>
    <xf numFmtId="0" fontId="3" fillId="5" borderId="1" xfId="0" applyFont="1" applyFill="1" applyBorder="1"/>
    <xf numFmtId="164" fontId="3" fillId="5" borderId="1" xfId="0" applyNumberFormat="1" applyFont="1" applyFill="1" applyBorder="1"/>
    <xf numFmtId="0" fontId="8" fillId="0" borderId="0" xfId="0" applyFont="1"/>
    <xf numFmtId="164" fontId="4" fillId="0" borderId="1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164" fontId="9" fillId="0" borderId="0" xfId="0" applyNumberFormat="1" applyFont="1"/>
    <xf numFmtId="0" fontId="4" fillId="0" borderId="1" xfId="0" applyFont="1" applyBorder="1" applyAlignment="1">
      <alignment vertical="center" wrapText="1"/>
    </xf>
    <xf numFmtId="9" fontId="5" fillId="0" borderId="1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164" fontId="5" fillId="2" borderId="1" xfId="0" applyNumberFormat="1" applyFont="1" applyFill="1" applyBorder="1" applyAlignment="1">
      <alignment vertical="center" wrapText="1"/>
    </xf>
    <xf numFmtId="9" fontId="3" fillId="5" borderId="1" xfId="0" applyNumberFormat="1" applyFont="1" applyFill="1" applyBorder="1"/>
    <xf numFmtId="166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9" fillId="0" borderId="1" xfId="0" applyFont="1" applyBorder="1"/>
    <xf numFmtId="166" fontId="4" fillId="0" borderId="1" xfId="0" applyNumberFormat="1" applyFont="1" applyBorder="1"/>
    <xf numFmtId="166" fontId="3" fillId="5" borderId="1" xfId="0" applyNumberFormat="1" applyFont="1" applyFill="1" applyBorder="1"/>
    <xf numFmtId="0" fontId="6" fillId="3" borderId="0" xfId="0" applyFont="1" applyFill="1"/>
    <xf numFmtId="0" fontId="1" fillId="0" borderId="0" xfId="0" applyFont="1" applyAlignment="1">
      <alignment vertical="center"/>
    </xf>
  </cellXfs>
  <cellStyles count="1">
    <cellStyle name="Normal" xfId="0" builtinId="0"/>
  </cellStyles>
  <dxfs count="3">
    <dxf>
      <fill>
        <patternFill>
          <bgColor rgb="FFF8CBAD"/>
        </patternFill>
      </fill>
    </dxf>
    <dxf>
      <fill>
        <patternFill>
          <bgColor rgb="FFF8CBAD"/>
        </patternFill>
      </fill>
    </dxf>
    <dxf>
      <fill>
        <patternFill>
          <bgColor rgb="FFC6E0B4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E0B4"/>
      <rgbColor rgb="FF7F7F7F"/>
      <rgbColor rgb="FF9999FF"/>
      <rgbColor rgb="FF993366"/>
      <rgbColor rgb="FFEDEDED"/>
      <rgbColor rgb="FFDEEA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3302000</xdr:colOff>
      <xdr:row>0</xdr:row>
      <xdr:rowOff>139700</xdr:rowOff>
    </xdr:from>
    <xdr:to>
      <xdr:col>2</xdr:col>
      <xdr:colOff>6064885</xdr:colOff>
      <xdr:row>4</xdr:row>
      <xdr:rowOff>19685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466A3EBF-777F-3642-A346-165A9EB3CCA6}"/>
            </a:ext>
          </a:extLst>
        </xdr:cNvPr>
        <xdr:cNvGrpSpPr/>
      </xdr:nvGrpSpPr>
      <xdr:grpSpPr>
        <a:xfrm>
          <a:off x="6121400" y="139700"/>
          <a:ext cx="2762885" cy="680085"/>
          <a:chOff x="5702300" y="25400"/>
          <a:chExt cx="2762885" cy="680085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3D37AD6D-843A-AF16-6DC6-D215F502438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702300" y="63500"/>
            <a:ext cx="1605280" cy="641985"/>
          </a:xfrm>
          <a:prstGeom prst="rect">
            <a:avLst/>
          </a:prstGeom>
        </xdr:spPr>
      </xdr:pic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BC424888-2B8F-173E-B6E9-527311A3CAC6}"/>
              </a:ext>
            </a:extLst>
          </xdr:cNvPr>
          <xdr:cNvGrpSpPr/>
        </xdr:nvGrpSpPr>
        <xdr:grpSpPr>
          <a:xfrm>
            <a:off x="7442200" y="25400"/>
            <a:ext cx="1022985" cy="605154"/>
            <a:chOff x="0" y="0"/>
            <a:chExt cx="1023257" cy="605427"/>
          </a:xfrm>
        </xdr:grpSpPr>
        <xdr:pic>
          <xdr:nvPicPr>
            <xdr:cNvPr id="6" name="Picture 5">
              <a:extLst>
                <a:ext uri="{FF2B5EF4-FFF2-40B4-BE49-F238E27FC236}">
                  <a16:creationId xmlns:a16="http://schemas.microsoft.com/office/drawing/2014/main" id="{6A4B0E79-CAB7-74C2-95E5-41BE23FC253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41514" y="261257"/>
              <a:ext cx="783590" cy="344170"/>
            </a:xfrm>
            <a:prstGeom prst="rect">
              <a:avLst/>
            </a:prstGeom>
          </xdr:spPr>
        </xdr:pic>
        <xdr:sp macro="" textlink="">
          <xdr:nvSpPr>
            <xdr:cNvPr id="7" name="Text Box 1">
              <a:extLst>
                <a:ext uri="{FF2B5EF4-FFF2-40B4-BE49-F238E27FC236}">
                  <a16:creationId xmlns:a16="http://schemas.microsoft.com/office/drawing/2014/main" id="{FEEB7EBD-9954-2F5A-19A7-78DACED3E94D}"/>
                </a:ext>
              </a:extLst>
            </xdr:cNvPr>
            <xdr:cNvSpPr txBox="1"/>
          </xdr:nvSpPr>
          <xdr:spPr>
            <a:xfrm>
              <a:off x="0" y="0"/>
              <a:ext cx="1023257" cy="261257"/>
            </a:xfrm>
            <a:prstGeom prst="rect">
              <a:avLst/>
            </a:prstGeom>
            <a:solidFill>
              <a:schemeClr val="lt1"/>
            </a:solidFill>
            <a:ln w="6350">
              <a:noFill/>
            </a:ln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>
                <a:buNone/>
              </a:pPr>
              <a:r>
                <a:rPr lang="en-US" sz="1000" b="1">
                  <a:solidFill>
                    <a:srgbClr val="153D63"/>
                  </a:solidFill>
                  <a:effectLst/>
                  <a:latin typeface="Calibri" panose="020F0502020204030204" pitchFamily="34" charset="0"/>
                  <a:ea typeface="Calibri" panose="020F0502020204030204" pitchFamily="34" charset="0"/>
                </a:rPr>
                <a:t>En Alianza con</a:t>
              </a:r>
              <a:endParaRPr lang="en-CO" sz="1100">
                <a:effectLst/>
                <a:latin typeface="Calibri" panose="020F0502020204030204" pitchFamily="34" charset="0"/>
                <a:ea typeface="Calibri" panose="020F0502020204030204" pitchFamily="34" charset="0"/>
              </a:endParaRPr>
            </a:p>
          </xdr:txBody>
        </xdr:sp>
      </xdr:grpSp>
      <xdr:cxnSp macro="">
        <xdr:nvCxnSpPr>
          <xdr:cNvPr id="5" name="Straight Connector 4">
            <a:extLst>
              <a:ext uri="{FF2B5EF4-FFF2-40B4-BE49-F238E27FC236}">
                <a16:creationId xmlns:a16="http://schemas.microsoft.com/office/drawing/2014/main" id="{7D8EC5BD-FA81-6C65-BC84-BA1BA099CF80}"/>
              </a:ext>
            </a:extLst>
          </xdr:cNvPr>
          <xdr:cNvCxnSpPr/>
        </xdr:nvCxnSpPr>
        <xdr:spPr>
          <a:xfrm>
            <a:off x="7442200" y="52705"/>
            <a:ext cx="0" cy="652780"/>
          </a:xfrm>
          <a:prstGeom prst="line">
            <a:avLst/>
          </a:prstGeom>
          <a:ln>
            <a:solidFill>
              <a:schemeClr val="tx2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431800</xdr:colOff>
      <xdr:row>0</xdr:row>
      <xdr:rowOff>114300</xdr:rowOff>
    </xdr:from>
    <xdr:to>
      <xdr:col>3</xdr:col>
      <xdr:colOff>299085</xdr:colOff>
      <xdr:row>0</xdr:row>
      <xdr:rowOff>794385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DA4C4C8D-9E03-D240-B950-B4CA48B69451}"/>
            </a:ext>
          </a:extLst>
        </xdr:cNvPr>
        <xdr:cNvGrpSpPr/>
      </xdr:nvGrpSpPr>
      <xdr:grpSpPr>
        <a:xfrm>
          <a:off x="3098800" y="114300"/>
          <a:ext cx="2762885" cy="680085"/>
          <a:chOff x="5702300" y="25400"/>
          <a:chExt cx="2762885" cy="680085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43A8DD99-5385-4285-9DB5-C01F97BED04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702300" y="63500"/>
            <a:ext cx="1605280" cy="641985"/>
          </a:xfrm>
          <a:prstGeom prst="rect">
            <a:avLst/>
          </a:prstGeom>
        </xdr:spPr>
      </xdr:pic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74FF0374-9878-9547-5DBB-DD6067B08036}"/>
              </a:ext>
            </a:extLst>
          </xdr:cNvPr>
          <xdr:cNvGrpSpPr/>
        </xdr:nvGrpSpPr>
        <xdr:grpSpPr>
          <a:xfrm>
            <a:off x="7442200" y="25400"/>
            <a:ext cx="1022985" cy="605154"/>
            <a:chOff x="0" y="0"/>
            <a:chExt cx="1023257" cy="605427"/>
          </a:xfrm>
        </xdr:grpSpPr>
        <xdr:pic>
          <xdr:nvPicPr>
            <xdr:cNvPr id="6" name="Picture 5">
              <a:extLst>
                <a:ext uri="{FF2B5EF4-FFF2-40B4-BE49-F238E27FC236}">
                  <a16:creationId xmlns:a16="http://schemas.microsoft.com/office/drawing/2014/main" id="{43B2A6EF-D0F1-7341-E350-03E2D31E9CB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41514" y="261257"/>
              <a:ext cx="783590" cy="344170"/>
            </a:xfrm>
            <a:prstGeom prst="rect">
              <a:avLst/>
            </a:prstGeom>
          </xdr:spPr>
        </xdr:pic>
        <xdr:sp macro="" textlink="">
          <xdr:nvSpPr>
            <xdr:cNvPr id="7" name="Text Box 1">
              <a:extLst>
                <a:ext uri="{FF2B5EF4-FFF2-40B4-BE49-F238E27FC236}">
                  <a16:creationId xmlns:a16="http://schemas.microsoft.com/office/drawing/2014/main" id="{4A8ECFCD-9FFA-B01B-6EBE-047458C0F4E9}"/>
                </a:ext>
              </a:extLst>
            </xdr:cNvPr>
            <xdr:cNvSpPr txBox="1"/>
          </xdr:nvSpPr>
          <xdr:spPr>
            <a:xfrm>
              <a:off x="0" y="0"/>
              <a:ext cx="1023257" cy="261257"/>
            </a:xfrm>
            <a:prstGeom prst="rect">
              <a:avLst/>
            </a:prstGeom>
            <a:solidFill>
              <a:schemeClr val="lt1"/>
            </a:solidFill>
            <a:ln w="6350">
              <a:noFill/>
            </a:ln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>
                <a:buNone/>
              </a:pPr>
              <a:r>
                <a:rPr lang="en-US" sz="1000" b="1">
                  <a:solidFill>
                    <a:srgbClr val="153D63"/>
                  </a:solidFill>
                  <a:effectLst/>
                  <a:latin typeface="Calibri" panose="020F0502020204030204" pitchFamily="34" charset="0"/>
                  <a:ea typeface="Calibri" panose="020F0502020204030204" pitchFamily="34" charset="0"/>
                </a:rPr>
                <a:t>En Alianza con</a:t>
              </a:r>
              <a:endParaRPr lang="en-CO" sz="1100">
                <a:effectLst/>
                <a:latin typeface="Calibri" panose="020F0502020204030204" pitchFamily="34" charset="0"/>
                <a:ea typeface="Calibri" panose="020F0502020204030204" pitchFamily="34" charset="0"/>
              </a:endParaRPr>
            </a:p>
          </xdr:txBody>
        </xdr:sp>
      </xdr:grpSp>
      <xdr:cxnSp macro="">
        <xdr:nvCxnSpPr>
          <xdr:cNvPr id="5" name="Straight Connector 4">
            <a:extLst>
              <a:ext uri="{FF2B5EF4-FFF2-40B4-BE49-F238E27FC236}">
                <a16:creationId xmlns:a16="http://schemas.microsoft.com/office/drawing/2014/main" id="{55099081-8198-E0D1-2663-C2D275EA9E85}"/>
              </a:ext>
            </a:extLst>
          </xdr:cNvPr>
          <xdr:cNvCxnSpPr/>
        </xdr:nvCxnSpPr>
        <xdr:spPr>
          <a:xfrm>
            <a:off x="7442200" y="52705"/>
            <a:ext cx="0" cy="652780"/>
          </a:xfrm>
          <a:prstGeom prst="line">
            <a:avLst/>
          </a:prstGeom>
          <a:ln>
            <a:solidFill>
              <a:schemeClr val="tx2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114300</xdr:rowOff>
    </xdr:from>
    <xdr:to>
      <xdr:col>9</xdr:col>
      <xdr:colOff>19685</xdr:colOff>
      <xdr:row>3</xdr:row>
      <xdr:rowOff>184785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C9C00FD0-E91E-C745-BBF1-82439A506B0E}"/>
            </a:ext>
          </a:extLst>
        </xdr:cNvPr>
        <xdr:cNvGrpSpPr/>
      </xdr:nvGrpSpPr>
      <xdr:grpSpPr>
        <a:xfrm>
          <a:off x="11125200" y="114300"/>
          <a:ext cx="2762885" cy="680085"/>
          <a:chOff x="5702300" y="25400"/>
          <a:chExt cx="2762885" cy="680085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7335024C-B93B-8B7C-2C16-12F3DF72E37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702300" y="63500"/>
            <a:ext cx="1605280" cy="641985"/>
          </a:xfrm>
          <a:prstGeom prst="rect">
            <a:avLst/>
          </a:prstGeom>
        </xdr:spPr>
      </xdr:pic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5EECE064-153C-39AA-224B-0718521FA9BA}"/>
              </a:ext>
            </a:extLst>
          </xdr:cNvPr>
          <xdr:cNvGrpSpPr/>
        </xdr:nvGrpSpPr>
        <xdr:grpSpPr>
          <a:xfrm>
            <a:off x="7442200" y="25400"/>
            <a:ext cx="1022985" cy="605154"/>
            <a:chOff x="0" y="0"/>
            <a:chExt cx="1023257" cy="605427"/>
          </a:xfrm>
        </xdr:grpSpPr>
        <xdr:pic>
          <xdr:nvPicPr>
            <xdr:cNvPr id="6" name="Picture 5">
              <a:extLst>
                <a:ext uri="{FF2B5EF4-FFF2-40B4-BE49-F238E27FC236}">
                  <a16:creationId xmlns:a16="http://schemas.microsoft.com/office/drawing/2014/main" id="{A1924B63-0DB8-1F1A-1A86-6759D0200FF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41514" y="261257"/>
              <a:ext cx="783590" cy="344170"/>
            </a:xfrm>
            <a:prstGeom prst="rect">
              <a:avLst/>
            </a:prstGeom>
          </xdr:spPr>
        </xdr:pic>
        <xdr:sp macro="" textlink="">
          <xdr:nvSpPr>
            <xdr:cNvPr id="7" name="Text Box 1">
              <a:extLst>
                <a:ext uri="{FF2B5EF4-FFF2-40B4-BE49-F238E27FC236}">
                  <a16:creationId xmlns:a16="http://schemas.microsoft.com/office/drawing/2014/main" id="{EA60DB1A-5078-21A2-1145-FAACA74D1648}"/>
                </a:ext>
              </a:extLst>
            </xdr:cNvPr>
            <xdr:cNvSpPr txBox="1"/>
          </xdr:nvSpPr>
          <xdr:spPr>
            <a:xfrm>
              <a:off x="0" y="0"/>
              <a:ext cx="1023257" cy="261257"/>
            </a:xfrm>
            <a:prstGeom prst="rect">
              <a:avLst/>
            </a:prstGeom>
            <a:solidFill>
              <a:schemeClr val="lt1"/>
            </a:solidFill>
            <a:ln w="6350">
              <a:noFill/>
            </a:ln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>
                <a:buNone/>
              </a:pPr>
              <a:r>
                <a:rPr lang="en-US" sz="1000" b="1">
                  <a:solidFill>
                    <a:srgbClr val="153D63"/>
                  </a:solidFill>
                  <a:effectLst/>
                  <a:latin typeface="Calibri" panose="020F0502020204030204" pitchFamily="34" charset="0"/>
                  <a:ea typeface="Calibri" panose="020F0502020204030204" pitchFamily="34" charset="0"/>
                </a:rPr>
                <a:t>En Alianza con</a:t>
              </a:r>
              <a:endParaRPr lang="en-CO" sz="1100">
                <a:effectLst/>
                <a:latin typeface="Calibri" panose="020F0502020204030204" pitchFamily="34" charset="0"/>
                <a:ea typeface="Calibri" panose="020F0502020204030204" pitchFamily="34" charset="0"/>
              </a:endParaRPr>
            </a:p>
          </xdr:txBody>
        </xdr:sp>
      </xdr:grpSp>
      <xdr:cxnSp macro="">
        <xdr:nvCxnSpPr>
          <xdr:cNvPr id="5" name="Straight Connector 4">
            <a:extLst>
              <a:ext uri="{FF2B5EF4-FFF2-40B4-BE49-F238E27FC236}">
                <a16:creationId xmlns:a16="http://schemas.microsoft.com/office/drawing/2014/main" id="{83068EC5-7B69-D2B3-F4FC-40C2FB487617}"/>
              </a:ext>
            </a:extLst>
          </xdr:cNvPr>
          <xdr:cNvCxnSpPr/>
        </xdr:nvCxnSpPr>
        <xdr:spPr>
          <a:xfrm>
            <a:off x="7442200" y="52705"/>
            <a:ext cx="0" cy="652780"/>
          </a:xfrm>
          <a:prstGeom prst="line">
            <a:avLst/>
          </a:prstGeom>
          <a:ln>
            <a:solidFill>
              <a:schemeClr val="tx2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647700</xdr:colOff>
      <xdr:row>0</xdr:row>
      <xdr:rowOff>114300</xdr:rowOff>
    </xdr:from>
    <xdr:to>
      <xdr:col>10</xdr:col>
      <xdr:colOff>57785</xdr:colOff>
      <xdr:row>2</xdr:row>
      <xdr:rowOff>19685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748F6792-FB69-DF47-8B19-6AFF9F113A6D}"/>
            </a:ext>
          </a:extLst>
        </xdr:cNvPr>
        <xdr:cNvGrpSpPr/>
      </xdr:nvGrpSpPr>
      <xdr:grpSpPr>
        <a:xfrm>
          <a:off x="10934700" y="114300"/>
          <a:ext cx="2762885" cy="680085"/>
          <a:chOff x="5702300" y="25400"/>
          <a:chExt cx="2762885" cy="680085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FABDF438-5F9A-C7BF-BFDE-8B6F57CB6A5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702300" y="63500"/>
            <a:ext cx="1605280" cy="641985"/>
          </a:xfrm>
          <a:prstGeom prst="rect">
            <a:avLst/>
          </a:prstGeom>
        </xdr:spPr>
      </xdr:pic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31A8628F-3FFB-3F89-BBDF-F2ACA7C7633D}"/>
              </a:ext>
            </a:extLst>
          </xdr:cNvPr>
          <xdr:cNvGrpSpPr/>
        </xdr:nvGrpSpPr>
        <xdr:grpSpPr>
          <a:xfrm>
            <a:off x="7442200" y="25400"/>
            <a:ext cx="1022985" cy="605154"/>
            <a:chOff x="0" y="0"/>
            <a:chExt cx="1023257" cy="605427"/>
          </a:xfrm>
        </xdr:grpSpPr>
        <xdr:pic>
          <xdr:nvPicPr>
            <xdr:cNvPr id="6" name="Picture 5">
              <a:extLst>
                <a:ext uri="{FF2B5EF4-FFF2-40B4-BE49-F238E27FC236}">
                  <a16:creationId xmlns:a16="http://schemas.microsoft.com/office/drawing/2014/main" id="{8967C895-92BA-EFC1-E301-AE9C7A8913E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41514" y="261257"/>
              <a:ext cx="783590" cy="344170"/>
            </a:xfrm>
            <a:prstGeom prst="rect">
              <a:avLst/>
            </a:prstGeom>
          </xdr:spPr>
        </xdr:pic>
        <xdr:sp macro="" textlink="">
          <xdr:nvSpPr>
            <xdr:cNvPr id="7" name="Text Box 1">
              <a:extLst>
                <a:ext uri="{FF2B5EF4-FFF2-40B4-BE49-F238E27FC236}">
                  <a16:creationId xmlns:a16="http://schemas.microsoft.com/office/drawing/2014/main" id="{195E0812-9CDA-9FD3-5A83-3500B3E1ECE8}"/>
                </a:ext>
              </a:extLst>
            </xdr:cNvPr>
            <xdr:cNvSpPr txBox="1"/>
          </xdr:nvSpPr>
          <xdr:spPr>
            <a:xfrm>
              <a:off x="0" y="0"/>
              <a:ext cx="1023257" cy="261257"/>
            </a:xfrm>
            <a:prstGeom prst="rect">
              <a:avLst/>
            </a:prstGeom>
            <a:solidFill>
              <a:schemeClr val="lt1"/>
            </a:solidFill>
            <a:ln w="6350">
              <a:noFill/>
            </a:ln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>
                <a:buNone/>
              </a:pPr>
              <a:r>
                <a:rPr lang="en-US" sz="1000" b="1">
                  <a:solidFill>
                    <a:srgbClr val="153D63"/>
                  </a:solidFill>
                  <a:effectLst/>
                  <a:latin typeface="Calibri" panose="020F0502020204030204" pitchFamily="34" charset="0"/>
                  <a:ea typeface="Calibri" panose="020F0502020204030204" pitchFamily="34" charset="0"/>
                </a:rPr>
                <a:t>En Alianza con</a:t>
              </a:r>
              <a:endParaRPr lang="en-CO" sz="1100">
                <a:effectLst/>
                <a:latin typeface="Calibri" panose="020F0502020204030204" pitchFamily="34" charset="0"/>
                <a:ea typeface="Calibri" panose="020F0502020204030204" pitchFamily="34" charset="0"/>
              </a:endParaRPr>
            </a:p>
          </xdr:txBody>
        </xdr:sp>
      </xdr:grpSp>
      <xdr:cxnSp macro="">
        <xdr:nvCxnSpPr>
          <xdr:cNvPr id="5" name="Straight Connector 4">
            <a:extLst>
              <a:ext uri="{FF2B5EF4-FFF2-40B4-BE49-F238E27FC236}">
                <a16:creationId xmlns:a16="http://schemas.microsoft.com/office/drawing/2014/main" id="{8A4FF968-C6AF-76B5-10FA-2A0AF32620CD}"/>
              </a:ext>
            </a:extLst>
          </xdr:cNvPr>
          <xdr:cNvCxnSpPr/>
        </xdr:nvCxnSpPr>
        <xdr:spPr>
          <a:xfrm>
            <a:off x="7442200" y="52705"/>
            <a:ext cx="0" cy="652780"/>
          </a:xfrm>
          <a:prstGeom prst="line">
            <a:avLst/>
          </a:prstGeom>
          <a:ln>
            <a:solidFill>
              <a:schemeClr val="tx2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2:C19"/>
  <sheetViews>
    <sheetView showGridLines="0" tabSelected="1" zoomScaleNormal="100" workbookViewId="0">
      <selection activeCell="B33" sqref="B33"/>
    </sheetView>
  </sheetViews>
  <sheetFormatPr baseColWidth="10" defaultColWidth="8.6640625" defaultRowHeight="15" x14ac:dyDescent="0.2"/>
  <cols>
    <col min="1" max="1" width="3" customWidth="1"/>
    <col min="2" max="2" width="34" customWidth="1"/>
    <col min="3" max="3" width="80" customWidth="1"/>
  </cols>
  <sheetData>
    <row r="2" spans="2:3" ht="18" customHeight="1" x14ac:dyDescent="0.2">
      <c r="B2" s="3" t="s">
        <v>0</v>
      </c>
    </row>
    <row r="3" spans="2:3" x14ac:dyDescent="0.2">
      <c r="B3" s="4" t="s">
        <v>1</v>
      </c>
    </row>
    <row r="5" spans="2:3" x14ac:dyDescent="0.2">
      <c r="B5" s="5" t="s">
        <v>2</v>
      </c>
    </row>
    <row r="6" spans="2:3" ht="31.5" customHeight="1" x14ac:dyDescent="0.2">
      <c r="B6" s="6" t="s">
        <v>3</v>
      </c>
      <c r="C6" s="7" t="s">
        <v>4</v>
      </c>
    </row>
    <row r="7" spans="2:3" ht="31.5" customHeight="1" x14ac:dyDescent="0.2">
      <c r="B7" s="6" t="s">
        <v>5</v>
      </c>
      <c r="C7" s="7" t="s">
        <v>6</v>
      </c>
    </row>
    <row r="8" spans="2:3" ht="31.5" customHeight="1" x14ac:dyDescent="0.2">
      <c r="B8" s="6" t="s">
        <v>7</v>
      </c>
      <c r="C8" s="7" t="s">
        <v>8</v>
      </c>
    </row>
    <row r="9" spans="2:3" ht="31.5" customHeight="1" x14ac:dyDescent="0.2">
      <c r="B9" s="6" t="s">
        <v>9</v>
      </c>
      <c r="C9" s="7" t="s">
        <v>10</v>
      </c>
    </row>
    <row r="10" spans="2:3" ht="31.5" customHeight="1" x14ac:dyDescent="0.2">
      <c r="B10" s="6" t="s">
        <v>11</v>
      </c>
      <c r="C10" s="7" t="s">
        <v>12</v>
      </c>
    </row>
    <row r="11" spans="2:3" ht="31.5" customHeight="1" x14ac:dyDescent="0.2">
      <c r="B11" s="6" t="s">
        <v>13</v>
      </c>
      <c r="C11" s="7" t="s">
        <v>14</v>
      </c>
    </row>
    <row r="12" spans="2:3" ht="31.5" customHeight="1" x14ac:dyDescent="0.2">
      <c r="B12" s="6" t="s">
        <v>15</v>
      </c>
      <c r="C12" s="7" t="s">
        <v>16</v>
      </c>
    </row>
    <row r="13" spans="2:3" ht="31.5" customHeight="1" x14ac:dyDescent="0.2">
      <c r="B13" s="6" t="s">
        <v>17</v>
      </c>
      <c r="C13" s="7" t="s">
        <v>18</v>
      </c>
    </row>
    <row r="15" spans="2:3" x14ac:dyDescent="0.2">
      <c r="B15" s="5" t="s">
        <v>19</v>
      </c>
    </row>
    <row r="16" spans="2:3" x14ac:dyDescent="0.2">
      <c r="B16" s="8" t="s">
        <v>20</v>
      </c>
      <c r="C16" s="9" t="s">
        <v>21</v>
      </c>
    </row>
    <row r="17" spans="2:3" x14ac:dyDescent="0.2">
      <c r="B17" s="9" t="s">
        <v>22</v>
      </c>
      <c r="C17" s="9" t="s">
        <v>23</v>
      </c>
    </row>
    <row r="19" spans="2:3" x14ac:dyDescent="0.2">
      <c r="B19" s="4" t="s">
        <v>24</v>
      </c>
    </row>
  </sheetData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K54"/>
  <sheetViews>
    <sheetView showGridLines="0" zoomScaleNormal="100" workbookViewId="0">
      <pane ySplit="8" topLeftCell="A9" activePane="bottomLeft" state="frozen"/>
      <selection pane="bottomLeft" activeCell="N20" sqref="N20"/>
    </sheetView>
  </sheetViews>
  <sheetFormatPr baseColWidth="10" defaultColWidth="8.6640625" defaultRowHeight="15" x14ac:dyDescent="0.2"/>
  <cols>
    <col min="1" max="1" width="5" customWidth="1"/>
    <col min="2" max="2" width="30" customWidth="1"/>
    <col min="3" max="3" width="38" customWidth="1"/>
    <col min="4" max="4" width="11" customWidth="1"/>
    <col min="5" max="5" width="10" customWidth="1"/>
    <col min="6" max="6" width="15" customWidth="1"/>
    <col min="7" max="7" width="16" customWidth="1"/>
    <col min="8" max="8" width="17" customWidth="1"/>
    <col min="9" max="9" width="23" customWidth="1"/>
    <col min="10" max="10" width="17" customWidth="1"/>
    <col min="11" max="11" width="12" customWidth="1"/>
  </cols>
  <sheetData>
    <row r="1" spans="1:11" ht="67" customHeight="1" x14ac:dyDescent="0.2">
      <c r="A1" s="41" t="s">
        <v>25</v>
      </c>
    </row>
    <row r="3" spans="1:11" x14ac:dyDescent="0.2">
      <c r="A3" s="5" t="s">
        <v>26</v>
      </c>
      <c r="C3" s="2"/>
      <c r="D3" s="2"/>
      <c r="E3" s="2"/>
      <c r="F3" s="2"/>
      <c r="G3" s="2"/>
      <c r="I3" s="9" t="s">
        <v>27</v>
      </c>
      <c r="J3" s="11">
        <v>0</v>
      </c>
    </row>
    <row r="4" spans="1:11" x14ac:dyDescent="0.2">
      <c r="A4" s="5" t="s">
        <v>28</v>
      </c>
      <c r="C4" s="2"/>
      <c r="D4" s="2"/>
      <c r="E4" s="2"/>
      <c r="F4" s="2"/>
      <c r="G4" s="2"/>
      <c r="I4" s="9" t="s">
        <v>29</v>
      </c>
      <c r="J4" s="12">
        <v>0.1</v>
      </c>
    </row>
    <row r="5" spans="1:11" x14ac:dyDescent="0.2">
      <c r="I5" s="9" t="s">
        <v>30</v>
      </c>
      <c r="J5" s="12">
        <v>0.2</v>
      </c>
    </row>
    <row r="6" spans="1:11" x14ac:dyDescent="0.2">
      <c r="I6" s="4" t="s">
        <v>31</v>
      </c>
    </row>
    <row r="8" spans="1:11" ht="31.5" customHeight="1" x14ac:dyDescent="0.2">
      <c r="A8" s="13" t="s">
        <v>32</v>
      </c>
      <c r="B8" s="13" t="s">
        <v>33</v>
      </c>
      <c r="C8" s="13" t="s">
        <v>34</v>
      </c>
      <c r="D8" s="13" t="s">
        <v>35</v>
      </c>
      <c r="E8" s="13" t="s">
        <v>36</v>
      </c>
      <c r="F8" s="13" t="s">
        <v>37</v>
      </c>
      <c r="G8" s="13" t="s">
        <v>38</v>
      </c>
      <c r="H8" s="13" t="s">
        <v>39</v>
      </c>
      <c r="I8" s="13" t="s">
        <v>40</v>
      </c>
      <c r="J8" s="13" t="s">
        <v>41</v>
      </c>
      <c r="K8" s="13" t="s">
        <v>42</v>
      </c>
    </row>
    <row r="9" spans="1:11" x14ac:dyDescent="0.2">
      <c r="A9" s="14" t="s">
        <v>43</v>
      </c>
      <c r="B9" s="14" t="s">
        <v>44</v>
      </c>
      <c r="C9" s="14" t="s">
        <v>45</v>
      </c>
      <c r="D9" s="14" t="s">
        <v>46</v>
      </c>
      <c r="E9" s="14">
        <v>100</v>
      </c>
      <c r="F9" s="15">
        <v>60000</v>
      </c>
      <c r="G9" s="15">
        <f t="shared" ref="G9:G39" si="0">E9*F9</f>
        <v>6000000</v>
      </c>
      <c r="H9" s="15">
        <v>4000000</v>
      </c>
      <c r="I9" s="15">
        <v>0</v>
      </c>
      <c r="J9" s="15">
        <v>2000000</v>
      </c>
      <c r="K9" s="14" t="str">
        <f>IF(ROUND(G9-H9-I9-J9,0)=0,"OK","Revisar")</f>
        <v>OK</v>
      </c>
    </row>
    <row r="10" spans="1:11" x14ac:dyDescent="0.2">
      <c r="A10" s="16">
        <v>1</v>
      </c>
      <c r="B10" s="10"/>
      <c r="C10" s="17"/>
      <c r="D10" s="10"/>
      <c r="E10" s="18"/>
      <c r="F10" s="19"/>
      <c r="G10" s="20">
        <f t="shared" si="0"/>
        <v>0</v>
      </c>
      <c r="H10" s="19"/>
      <c r="I10" s="19"/>
      <c r="J10" s="19"/>
      <c r="K10" s="16" t="str">
        <f t="shared" ref="K10:K39" si="1">IF(AND(G10=0,H10+I10+J10=0),"",IF(ROUND(G10-H10-I10-J10,0)=0,"OK","Revisar"))</f>
        <v/>
      </c>
    </row>
    <row r="11" spans="1:11" x14ac:dyDescent="0.2">
      <c r="A11" s="16">
        <v>2</v>
      </c>
      <c r="B11" s="10"/>
      <c r="C11" s="17"/>
      <c r="D11" s="10"/>
      <c r="E11" s="18"/>
      <c r="F11" s="19"/>
      <c r="G11" s="20">
        <f t="shared" si="0"/>
        <v>0</v>
      </c>
      <c r="H11" s="19"/>
      <c r="I11" s="19"/>
      <c r="J11" s="19"/>
      <c r="K11" s="16" t="str">
        <f t="shared" si="1"/>
        <v/>
      </c>
    </row>
    <row r="12" spans="1:11" x14ac:dyDescent="0.2">
      <c r="A12" s="16">
        <v>3</v>
      </c>
      <c r="B12" s="10"/>
      <c r="C12" s="17"/>
      <c r="D12" s="10"/>
      <c r="E12" s="18"/>
      <c r="F12" s="19"/>
      <c r="G12" s="20">
        <f t="shared" si="0"/>
        <v>0</v>
      </c>
      <c r="H12" s="19"/>
      <c r="I12" s="19"/>
      <c r="J12" s="19"/>
      <c r="K12" s="16" t="str">
        <f t="shared" si="1"/>
        <v/>
      </c>
    </row>
    <row r="13" spans="1:11" x14ac:dyDescent="0.2">
      <c r="A13" s="16">
        <v>4</v>
      </c>
      <c r="B13" s="10"/>
      <c r="C13" s="17"/>
      <c r="D13" s="10"/>
      <c r="E13" s="18"/>
      <c r="F13" s="19"/>
      <c r="G13" s="20">
        <f t="shared" si="0"/>
        <v>0</v>
      </c>
      <c r="H13" s="19"/>
      <c r="I13" s="19"/>
      <c r="J13" s="19"/>
      <c r="K13" s="16" t="str">
        <f t="shared" si="1"/>
        <v/>
      </c>
    </row>
    <row r="14" spans="1:11" x14ac:dyDescent="0.2">
      <c r="A14" s="16">
        <v>5</v>
      </c>
      <c r="B14" s="10"/>
      <c r="C14" s="17"/>
      <c r="D14" s="10"/>
      <c r="E14" s="18"/>
      <c r="F14" s="19"/>
      <c r="G14" s="20">
        <f t="shared" si="0"/>
        <v>0</v>
      </c>
      <c r="H14" s="19"/>
      <c r="I14" s="19"/>
      <c r="J14" s="19"/>
      <c r="K14" s="16" t="str">
        <f t="shared" si="1"/>
        <v/>
      </c>
    </row>
    <row r="15" spans="1:11" x14ac:dyDescent="0.2">
      <c r="A15" s="16">
        <v>6</v>
      </c>
      <c r="B15" s="10"/>
      <c r="C15" s="17"/>
      <c r="D15" s="10"/>
      <c r="E15" s="18"/>
      <c r="F15" s="19"/>
      <c r="G15" s="20">
        <f t="shared" si="0"/>
        <v>0</v>
      </c>
      <c r="H15" s="19"/>
      <c r="I15" s="19"/>
      <c r="J15" s="19"/>
      <c r="K15" s="16" t="str">
        <f t="shared" si="1"/>
        <v/>
      </c>
    </row>
    <row r="16" spans="1:11" x14ac:dyDescent="0.2">
      <c r="A16" s="16">
        <v>7</v>
      </c>
      <c r="B16" s="10"/>
      <c r="C16" s="17"/>
      <c r="D16" s="10"/>
      <c r="E16" s="18"/>
      <c r="F16" s="19"/>
      <c r="G16" s="20">
        <f t="shared" si="0"/>
        <v>0</v>
      </c>
      <c r="H16" s="19"/>
      <c r="I16" s="19"/>
      <c r="J16" s="19"/>
      <c r="K16" s="16" t="str">
        <f t="shared" si="1"/>
        <v/>
      </c>
    </row>
    <row r="17" spans="1:11" x14ac:dyDescent="0.2">
      <c r="A17" s="16">
        <v>8</v>
      </c>
      <c r="B17" s="10"/>
      <c r="C17" s="17"/>
      <c r="D17" s="10"/>
      <c r="E17" s="18"/>
      <c r="F17" s="19"/>
      <c r="G17" s="20">
        <f t="shared" si="0"/>
        <v>0</v>
      </c>
      <c r="H17" s="19"/>
      <c r="I17" s="19"/>
      <c r="J17" s="19"/>
      <c r="K17" s="16" t="str">
        <f t="shared" si="1"/>
        <v/>
      </c>
    </row>
    <row r="18" spans="1:11" x14ac:dyDescent="0.2">
      <c r="A18" s="16">
        <v>9</v>
      </c>
      <c r="B18" s="10"/>
      <c r="C18" s="17"/>
      <c r="D18" s="10"/>
      <c r="E18" s="18"/>
      <c r="F18" s="19"/>
      <c r="G18" s="20">
        <f t="shared" si="0"/>
        <v>0</v>
      </c>
      <c r="H18" s="19"/>
      <c r="I18" s="19"/>
      <c r="J18" s="19"/>
      <c r="K18" s="16" t="str">
        <f t="shared" si="1"/>
        <v/>
      </c>
    </row>
    <row r="19" spans="1:11" x14ac:dyDescent="0.2">
      <c r="A19" s="16">
        <v>10</v>
      </c>
      <c r="B19" s="10"/>
      <c r="C19" s="17"/>
      <c r="D19" s="10"/>
      <c r="E19" s="18"/>
      <c r="F19" s="19"/>
      <c r="G19" s="20">
        <f t="shared" si="0"/>
        <v>0</v>
      </c>
      <c r="H19" s="19"/>
      <c r="I19" s="19"/>
      <c r="J19" s="19"/>
      <c r="K19" s="16" t="str">
        <f t="shared" si="1"/>
        <v/>
      </c>
    </row>
    <row r="20" spans="1:11" x14ac:dyDescent="0.2">
      <c r="A20" s="16">
        <v>11</v>
      </c>
      <c r="B20" s="10"/>
      <c r="C20" s="17"/>
      <c r="D20" s="10"/>
      <c r="E20" s="18"/>
      <c r="F20" s="19"/>
      <c r="G20" s="20">
        <f t="shared" si="0"/>
        <v>0</v>
      </c>
      <c r="H20" s="19"/>
      <c r="I20" s="19"/>
      <c r="J20" s="19"/>
      <c r="K20" s="16" t="str">
        <f t="shared" si="1"/>
        <v/>
      </c>
    </row>
    <row r="21" spans="1:11" x14ac:dyDescent="0.2">
      <c r="A21" s="16">
        <v>12</v>
      </c>
      <c r="B21" s="10"/>
      <c r="C21" s="17"/>
      <c r="D21" s="10"/>
      <c r="E21" s="18"/>
      <c r="F21" s="19"/>
      <c r="G21" s="20">
        <f t="shared" si="0"/>
        <v>0</v>
      </c>
      <c r="H21" s="19"/>
      <c r="I21" s="19"/>
      <c r="J21" s="19"/>
      <c r="K21" s="16" t="str">
        <f t="shared" si="1"/>
        <v/>
      </c>
    </row>
    <row r="22" spans="1:11" x14ac:dyDescent="0.2">
      <c r="A22" s="16">
        <v>13</v>
      </c>
      <c r="B22" s="10"/>
      <c r="C22" s="17"/>
      <c r="D22" s="10"/>
      <c r="E22" s="18"/>
      <c r="F22" s="19"/>
      <c r="G22" s="20">
        <f t="shared" si="0"/>
        <v>0</v>
      </c>
      <c r="H22" s="19"/>
      <c r="I22" s="19"/>
      <c r="J22" s="19"/>
      <c r="K22" s="16" t="str">
        <f t="shared" si="1"/>
        <v/>
      </c>
    </row>
    <row r="23" spans="1:11" x14ac:dyDescent="0.2">
      <c r="A23" s="16">
        <v>14</v>
      </c>
      <c r="B23" s="10"/>
      <c r="C23" s="17"/>
      <c r="D23" s="10"/>
      <c r="E23" s="18"/>
      <c r="F23" s="19"/>
      <c r="G23" s="20">
        <f t="shared" si="0"/>
        <v>0</v>
      </c>
      <c r="H23" s="19"/>
      <c r="I23" s="19"/>
      <c r="J23" s="19"/>
      <c r="K23" s="16" t="str">
        <f t="shared" si="1"/>
        <v/>
      </c>
    </row>
    <row r="24" spans="1:11" x14ac:dyDescent="0.2">
      <c r="A24" s="16">
        <v>15</v>
      </c>
      <c r="B24" s="10"/>
      <c r="C24" s="17"/>
      <c r="D24" s="10"/>
      <c r="E24" s="18"/>
      <c r="F24" s="19"/>
      <c r="G24" s="20">
        <f t="shared" si="0"/>
        <v>0</v>
      </c>
      <c r="H24" s="19"/>
      <c r="I24" s="19"/>
      <c r="J24" s="19"/>
      <c r="K24" s="16" t="str">
        <f t="shared" si="1"/>
        <v/>
      </c>
    </row>
    <row r="25" spans="1:11" x14ac:dyDescent="0.2">
      <c r="A25" s="16">
        <v>16</v>
      </c>
      <c r="B25" s="10"/>
      <c r="C25" s="17"/>
      <c r="D25" s="10"/>
      <c r="E25" s="18"/>
      <c r="F25" s="19"/>
      <c r="G25" s="20">
        <f t="shared" si="0"/>
        <v>0</v>
      </c>
      <c r="H25" s="19"/>
      <c r="I25" s="19"/>
      <c r="J25" s="19"/>
      <c r="K25" s="16" t="str">
        <f t="shared" si="1"/>
        <v/>
      </c>
    </row>
    <row r="26" spans="1:11" x14ac:dyDescent="0.2">
      <c r="A26" s="16">
        <v>17</v>
      </c>
      <c r="B26" s="10"/>
      <c r="C26" s="17"/>
      <c r="D26" s="10"/>
      <c r="E26" s="18"/>
      <c r="F26" s="19"/>
      <c r="G26" s="20">
        <f t="shared" si="0"/>
        <v>0</v>
      </c>
      <c r="H26" s="19"/>
      <c r="I26" s="19"/>
      <c r="J26" s="19"/>
      <c r="K26" s="16" t="str">
        <f t="shared" si="1"/>
        <v/>
      </c>
    </row>
    <row r="27" spans="1:11" x14ac:dyDescent="0.2">
      <c r="A27" s="16">
        <v>18</v>
      </c>
      <c r="B27" s="10"/>
      <c r="C27" s="17"/>
      <c r="D27" s="10"/>
      <c r="E27" s="18"/>
      <c r="F27" s="19"/>
      <c r="G27" s="20">
        <f t="shared" si="0"/>
        <v>0</v>
      </c>
      <c r="H27" s="19"/>
      <c r="I27" s="19"/>
      <c r="J27" s="19"/>
      <c r="K27" s="16" t="str">
        <f t="shared" si="1"/>
        <v/>
      </c>
    </row>
    <row r="28" spans="1:11" x14ac:dyDescent="0.2">
      <c r="A28" s="16">
        <v>19</v>
      </c>
      <c r="B28" s="10"/>
      <c r="C28" s="17"/>
      <c r="D28" s="10"/>
      <c r="E28" s="18"/>
      <c r="F28" s="19"/>
      <c r="G28" s="20">
        <f t="shared" si="0"/>
        <v>0</v>
      </c>
      <c r="H28" s="19"/>
      <c r="I28" s="19"/>
      <c r="J28" s="19"/>
      <c r="K28" s="16" t="str">
        <f t="shared" si="1"/>
        <v/>
      </c>
    </row>
    <row r="29" spans="1:11" x14ac:dyDescent="0.2">
      <c r="A29" s="16">
        <v>20</v>
      </c>
      <c r="B29" s="10"/>
      <c r="C29" s="17"/>
      <c r="D29" s="10"/>
      <c r="E29" s="18"/>
      <c r="F29" s="19"/>
      <c r="G29" s="20">
        <f t="shared" si="0"/>
        <v>0</v>
      </c>
      <c r="H29" s="19"/>
      <c r="I29" s="19"/>
      <c r="J29" s="19"/>
      <c r="K29" s="16" t="str">
        <f t="shared" si="1"/>
        <v/>
      </c>
    </row>
    <row r="30" spans="1:11" x14ac:dyDescent="0.2">
      <c r="A30" s="16">
        <v>21</v>
      </c>
      <c r="B30" s="10"/>
      <c r="C30" s="17"/>
      <c r="D30" s="10"/>
      <c r="E30" s="18"/>
      <c r="F30" s="19"/>
      <c r="G30" s="20">
        <f t="shared" si="0"/>
        <v>0</v>
      </c>
      <c r="H30" s="19"/>
      <c r="I30" s="19"/>
      <c r="J30" s="19"/>
      <c r="K30" s="16" t="str">
        <f t="shared" si="1"/>
        <v/>
      </c>
    </row>
    <row r="31" spans="1:11" x14ac:dyDescent="0.2">
      <c r="A31" s="16">
        <v>22</v>
      </c>
      <c r="B31" s="10"/>
      <c r="C31" s="17"/>
      <c r="D31" s="10"/>
      <c r="E31" s="18"/>
      <c r="F31" s="19"/>
      <c r="G31" s="20">
        <f t="shared" si="0"/>
        <v>0</v>
      </c>
      <c r="H31" s="19"/>
      <c r="I31" s="19"/>
      <c r="J31" s="19"/>
      <c r="K31" s="16" t="str">
        <f t="shared" si="1"/>
        <v/>
      </c>
    </row>
    <row r="32" spans="1:11" x14ac:dyDescent="0.2">
      <c r="A32" s="16">
        <v>23</v>
      </c>
      <c r="B32" s="10"/>
      <c r="C32" s="17"/>
      <c r="D32" s="10"/>
      <c r="E32" s="18"/>
      <c r="F32" s="19"/>
      <c r="G32" s="20">
        <f t="shared" si="0"/>
        <v>0</v>
      </c>
      <c r="H32" s="19"/>
      <c r="I32" s="19"/>
      <c r="J32" s="19"/>
      <c r="K32" s="16" t="str">
        <f t="shared" si="1"/>
        <v/>
      </c>
    </row>
    <row r="33" spans="1:11" x14ac:dyDescent="0.2">
      <c r="A33" s="16">
        <v>24</v>
      </c>
      <c r="B33" s="10"/>
      <c r="C33" s="17"/>
      <c r="D33" s="10"/>
      <c r="E33" s="18"/>
      <c r="F33" s="19"/>
      <c r="G33" s="20">
        <f t="shared" si="0"/>
        <v>0</v>
      </c>
      <c r="H33" s="19"/>
      <c r="I33" s="19"/>
      <c r="J33" s="19"/>
      <c r="K33" s="16" t="str">
        <f t="shared" si="1"/>
        <v/>
      </c>
    </row>
    <row r="34" spans="1:11" x14ac:dyDescent="0.2">
      <c r="A34" s="16">
        <v>25</v>
      </c>
      <c r="B34" s="10"/>
      <c r="C34" s="17"/>
      <c r="D34" s="10"/>
      <c r="E34" s="18"/>
      <c r="F34" s="19"/>
      <c r="G34" s="20">
        <f t="shared" si="0"/>
        <v>0</v>
      </c>
      <c r="H34" s="19"/>
      <c r="I34" s="19"/>
      <c r="J34" s="19"/>
      <c r="K34" s="16" t="str">
        <f t="shared" si="1"/>
        <v/>
      </c>
    </row>
    <row r="35" spans="1:11" x14ac:dyDescent="0.2">
      <c r="A35" s="16">
        <v>26</v>
      </c>
      <c r="B35" s="10"/>
      <c r="C35" s="17"/>
      <c r="D35" s="10"/>
      <c r="E35" s="18"/>
      <c r="F35" s="19"/>
      <c r="G35" s="20">
        <f t="shared" si="0"/>
        <v>0</v>
      </c>
      <c r="H35" s="19"/>
      <c r="I35" s="19"/>
      <c r="J35" s="19"/>
      <c r="K35" s="16" t="str">
        <f t="shared" si="1"/>
        <v/>
      </c>
    </row>
    <row r="36" spans="1:11" x14ac:dyDescent="0.2">
      <c r="A36" s="16">
        <v>27</v>
      </c>
      <c r="B36" s="10"/>
      <c r="C36" s="17"/>
      <c r="D36" s="10"/>
      <c r="E36" s="18"/>
      <c r="F36" s="19"/>
      <c r="G36" s="20">
        <f t="shared" si="0"/>
        <v>0</v>
      </c>
      <c r="H36" s="19"/>
      <c r="I36" s="19"/>
      <c r="J36" s="19"/>
      <c r="K36" s="16" t="str">
        <f t="shared" si="1"/>
        <v/>
      </c>
    </row>
    <row r="37" spans="1:11" x14ac:dyDescent="0.2">
      <c r="A37" s="16">
        <v>28</v>
      </c>
      <c r="B37" s="10"/>
      <c r="C37" s="17"/>
      <c r="D37" s="10"/>
      <c r="E37" s="18"/>
      <c r="F37" s="19"/>
      <c r="G37" s="20">
        <f t="shared" si="0"/>
        <v>0</v>
      </c>
      <c r="H37" s="19"/>
      <c r="I37" s="19"/>
      <c r="J37" s="19"/>
      <c r="K37" s="16" t="str">
        <f t="shared" si="1"/>
        <v/>
      </c>
    </row>
    <row r="38" spans="1:11" x14ac:dyDescent="0.2">
      <c r="A38" s="16">
        <v>29</v>
      </c>
      <c r="B38" s="10"/>
      <c r="C38" s="17"/>
      <c r="D38" s="10"/>
      <c r="E38" s="18"/>
      <c r="F38" s="19"/>
      <c r="G38" s="20">
        <f t="shared" si="0"/>
        <v>0</v>
      </c>
      <c r="H38" s="19"/>
      <c r="I38" s="19"/>
      <c r="J38" s="19"/>
      <c r="K38" s="16" t="str">
        <f t="shared" si="1"/>
        <v/>
      </c>
    </row>
    <row r="39" spans="1:11" x14ac:dyDescent="0.2">
      <c r="A39" s="16">
        <v>30</v>
      </c>
      <c r="B39" s="10"/>
      <c r="C39" s="17"/>
      <c r="D39" s="10"/>
      <c r="E39" s="18"/>
      <c r="F39" s="19"/>
      <c r="G39" s="20">
        <f t="shared" si="0"/>
        <v>0</v>
      </c>
      <c r="H39" s="19"/>
      <c r="I39" s="19"/>
      <c r="J39" s="19"/>
      <c r="K39" s="16" t="str">
        <f t="shared" si="1"/>
        <v/>
      </c>
    </row>
    <row r="40" spans="1:11" x14ac:dyDescent="0.2">
      <c r="A40" s="21"/>
      <c r="B40" s="22" t="s">
        <v>47</v>
      </c>
      <c r="C40" s="21"/>
      <c r="D40" s="21"/>
      <c r="E40" s="21"/>
      <c r="F40" s="21"/>
      <c r="G40" s="23">
        <f>SUM(G10:G39)</f>
        <v>0</v>
      </c>
      <c r="H40" s="23">
        <f>SUM(H10:H39)</f>
        <v>0</v>
      </c>
      <c r="I40" s="23">
        <f>SUM(I10:I39)</f>
        <v>0</v>
      </c>
      <c r="J40" s="23">
        <f>SUM(J10:J39)</f>
        <v>0</v>
      </c>
      <c r="K40" s="21"/>
    </row>
    <row r="42" spans="1:11" x14ac:dyDescent="0.2">
      <c r="B42" s="24" t="s">
        <v>48</v>
      </c>
    </row>
    <row r="43" spans="1:11" ht="27.75" customHeight="1" x14ac:dyDescent="0.2">
      <c r="B43" s="7" t="s">
        <v>49</v>
      </c>
      <c r="C43" s="25">
        <f>G40</f>
        <v>0</v>
      </c>
    </row>
    <row r="44" spans="1:11" ht="27.75" customHeight="1" x14ac:dyDescent="0.2">
      <c r="B44" s="7" t="s">
        <v>50</v>
      </c>
      <c r="C44" s="25">
        <f>H40</f>
        <v>0</v>
      </c>
    </row>
    <row r="45" spans="1:11" ht="27.75" customHeight="1" x14ac:dyDescent="0.2">
      <c r="B45" s="7" t="s">
        <v>51</v>
      </c>
      <c r="C45" s="25">
        <f>I40+J40</f>
        <v>0</v>
      </c>
    </row>
    <row r="46" spans="1:11" ht="27.75" customHeight="1" x14ac:dyDescent="0.2">
      <c r="B46" s="7" t="s">
        <v>52</v>
      </c>
      <c r="C46" s="26">
        <f>IF(H40=0,0,(I40+J40)/H40)</f>
        <v>0</v>
      </c>
    </row>
    <row r="47" spans="1:11" ht="27.75" customHeight="1" x14ac:dyDescent="0.2">
      <c r="B47" s="7" t="s">
        <v>53</v>
      </c>
      <c r="C47" s="25">
        <f>SUMIF(B10:B39,"9. Gastos administrativos",G10:G39)</f>
        <v>0</v>
      </c>
    </row>
    <row r="48" spans="1:11" ht="27.75" customHeight="1" x14ac:dyDescent="0.2">
      <c r="B48" s="7" t="s">
        <v>54</v>
      </c>
      <c r="C48" s="26">
        <f>IF(G40=0,0,C47/G40)</f>
        <v>0</v>
      </c>
    </row>
    <row r="49" spans="2:3" ht="27.75" customHeight="1" x14ac:dyDescent="0.2"/>
    <row r="50" spans="2:3" ht="27.75" customHeight="1" x14ac:dyDescent="0.2">
      <c r="B50" s="5" t="s">
        <v>55</v>
      </c>
    </row>
    <row r="51" spans="2:3" ht="27.75" customHeight="1" x14ac:dyDescent="0.2">
      <c r="B51" s="7" t="s">
        <v>56</v>
      </c>
      <c r="C51" s="27" t="str">
        <f>IF(H40&lt;=$J$3,"Cumple","Excede el tope")</f>
        <v>Cumple</v>
      </c>
    </row>
    <row r="52" spans="2:3" ht="27.75" customHeight="1" x14ac:dyDescent="0.2">
      <c r="B52" s="7" t="s">
        <v>57</v>
      </c>
      <c r="C52" s="27" t="str">
        <f>IF(H40=0,"",IF(C46&gt;=$J$4,"Cumple","Falta contrapartida"))</f>
        <v/>
      </c>
    </row>
    <row r="53" spans="2:3" ht="27.75" customHeight="1" x14ac:dyDescent="0.2">
      <c r="B53" s="7" t="s">
        <v>58</v>
      </c>
      <c r="C53" s="27" t="str">
        <f>IF(G40=0,"",IF(C48&lt;=$J$5,"Cumple","Excede el 20 %"))</f>
        <v/>
      </c>
    </row>
    <row r="54" spans="2:3" ht="27.75" customHeight="1" x14ac:dyDescent="0.2">
      <c r="B54" s="7" t="s">
        <v>59</v>
      </c>
      <c r="C54" s="27" t="str">
        <f>IF(COUNTIF(K10:K39,"Revisar")=0,"Cumple","Hay filas por revisar")</f>
        <v>Cumple</v>
      </c>
    </row>
  </sheetData>
  <mergeCells count="2">
    <mergeCell ref="C3:G3"/>
    <mergeCell ref="C4:G4"/>
  </mergeCells>
  <conditionalFormatting sqref="C51:C54">
    <cfRule type="expression" dxfId="2" priority="2">
      <formula>C51="Cumple"</formula>
    </cfRule>
    <cfRule type="expression" dxfId="1" priority="3">
      <formula>AND(C51&lt;&gt;"Cumple",C51&lt;&gt;"")</formula>
    </cfRule>
  </conditionalFormatting>
  <conditionalFormatting sqref="K10:K39">
    <cfRule type="cellIs" dxfId="0" priority="4" operator="equal">
      <formula>"Revisar"</formula>
    </cfRule>
  </conditionalFormatting>
  <pageMargins left="0.75" right="0.75" top="1" bottom="1" header="0.511811023622047" footer="0.511811023622047"/>
  <pageSetup fitToHeight="0" orientation="landscape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errorTitle="Rubro" error="Escoja un rubro de la lista" xr:uid="{00000000-0002-0000-0100-000000000000}">
          <x14:formula1>
            <xm:f>Listas!$A$2:$A$11</xm:f>
          </x14:formula1>
          <x14:formula2>
            <xm:f>0</xm:f>
          </x14:formula2>
          <xm:sqref>B10:B39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A1:I20"/>
  <sheetViews>
    <sheetView showGridLines="0" zoomScaleNormal="100" workbookViewId="0">
      <selection activeCell="H24" sqref="H24"/>
    </sheetView>
  </sheetViews>
  <sheetFormatPr baseColWidth="10" defaultColWidth="8.6640625" defaultRowHeight="15" x14ac:dyDescent="0.2"/>
  <cols>
    <col min="1" max="1" width="8" customWidth="1"/>
    <col min="2" max="2" width="52" customWidth="1"/>
    <col min="3" max="3" width="22" customWidth="1"/>
    <col min="4" max="4" width="10" customWidth="1"/>
    <col min="5" max="9" width="18" customWidth="1"/>
  </cols>
  <sheetData>
    <row r="1" spans="1:9" ht="18" customHeight="1" x14ac:dyDescent="0.2">
      <c r="A1" s="3" t="s">
        <v>60</v>
      </c>
    </row>
    <row r="3" spans="1:9" x14ac:dyDescent="0.2">
      <c r="A3" s="5" t="s">
        <v>61</v>
      </c>
      <c r="E3" s="28">
        <f>Presupuesto!H40</f>
        <v>0</v>
      </c>
    </row>
    <row r="4" spans="1:9" x14ac:dyDescent="0.2">
      <c r="A4" s="5" t="s">
        <v>62</v>
      </c>
      <c r="E4" s="28">
        <f>Presupuesto!I40+Presupuesto!J40</f>
        <v>0</v>
      </c>
    </row>
    <row r="6" spans="1:9" ht="43.5" customHeight="1" x14ac:dyDescent="0.2">
      <c r="A6" s="13" t="s">
        <v>63</v>
      </c>
      <c r="B6" s="13" t="s">
        <v>64</v>
      </c>
      <c r="C6" s="13" t="s">
        <v>65</v>
      </c>
      <c r="D6" s="13" t="s">
        <v>66</v>
      </c>
      <c r="E6" s="13" t="s">
        <v>67</v>
      </c>
      <c r="F6" s="13" t="s">
        <v>68</v>
      </c>
      <c r="G6" s="13" t="s">
        <v>69</v>
      </c>
      <c r="H6" s="13" t="s">
        <v>70</v>
      </c>
      <c r="I6" s="13" t="s">
        <v>71</v>
      </c>
    </row>
    <row r="7" spans="1:9" ht="43.5" customHeight="1" x14ac:dyDescent="0.2">
      <c r="A7" s="16">
        <v>1</v>
      </c>
      <c r="B7" s="29" t="s">
        <v>72</v>
      </c>
      <c r="C7" s="29" t="s">
        <v>73</v>
      </c>
      <c r="D7" s="30">
        <v>0.5</v>
      </c>
      <c r="E7" s="31">
        <f>D7*$E$3</f>
        <v>0</v>
      </c>
      <c r="F7" s="32"/>
      <c r="G7" s="32"/>
      <c r="H7" s="32"/>
      <c r="I7" s="31">
        <f>E7-F7</f>
        <v>0</v>
      </c>
    </row>
    <row r="8" spans="1:9" ht="43.5" customHeight="1" x14ac:dyDescent="0.2">
      <c r="A8" s="16">
        <v>2</v>
      </c>
      <c r="B8" s="29" t="s">
        <v>74</v>
      </c>
      <c r="C8" s="29" t="s">
        <v>75</v>
      </c>
      <c r="D8" s="30">
        <v>0.35</v>
      </c>
      <c r="E8" s="31">
        <f>D8*$E$3</f>
        <v>0</v>
      </c>
      <c r="F8" s="32"/>
      <c r="G8" s="32"/>
      <c r="H8" s="32"/>
      <c r="I8" s="31">
        <f>E8-F8</f>
        <v>0</v>
      </c>
    </row>
    <row r="9" spans="1:9" ht="43.5" customHeight="1" x14ac:dyDescent="0.2">
      <c r="A9" s="16">
        <v>3</v>
      </c>
      <c r="B9" s="29" t="s">
        <v>76</v>
      </c>
      <c r="C9" s="29" t="s">
        <v>77</v>
      </c>
      <c r="D9" s="30">
        <v>0.15</v>
      </c>
      <c r="E9" s="31">
        <f>D9*$E$3</f>
        <v>0</v>
      </c>
      <c r="F9" s="32"/>
      <c r="G9" s="32"/>
      <c r="H9" s="32"/>
      <c r="I9" s="31">
        <f>E9-F9</f>
        <v>0</v>
      </c>
    </row>
    <row r="10" spans="1:9" x14ac:dyDescent="0.2">
      <c r="A10" s="21"/>
      <c r="B10" s="22" t="s">
        <v>78</v>
      </c>
      <c r="C10" s="21"/>
      <c r="D10" s="33">
        <f t="shared" ref="D10:I10" si="0">SUM(D7:D9)</f>
        <v>1</v>
      </c>
      <c r="E10" s="23">
        <f t="shared" si="0"/>
        <v>0</v>
      </c>
      <c r="F10" s="23">
        <f t="shared" si="0"/>
        <v>0</v>
      </c>
      <c r="G10" s="23">
        <f t="shared" si="0"/>
        <v>0</v>
      </c>
      <c r="H10" s="23">
        <f t="shared" si="0"/>
        <v>0</v>
      </c>
      <c r="I10" s="23">
        <f t="shared" si="0"/>
        <v>0</v>
      </c>
    </row>
    <row r="12" spans="1:9" x14ac:dyDescent="0.2">
      <c r="A12" s="24" t="s">
        <v>79</v>
      </c>
    </row>
    <row r="13" spans="1:9" x14ac:dyDescent="0.2">
      <c r="A13" s="1" t="s">
        <v>80</v>
      </c>
      <c r="B13" s="1"/>
      <c r="C13" s="1"/>
      <c r="D13" s="1"/>
      <c r="E13" s="34" t="str">
        <f>IF(F7=0,"",G7/F7)</f>
        <v/>
      </c>
    </row>
    <row r="14" spans="1:9" x14ac:dyDescent="0.2">
      <c r="A14" s="1" t="s">
        <v>81</v>
      </c>
      <c r="B14" s="1"/>
      <c r="C14" s="1"/>
      <c r="D14" s="1"/>
      <c r="E14" s="34" t="str">
        <f>IF(F10=0,"",G10/F10)</f>
        <v/>
      </c>
    </row>
    <row r="15" spans="1:9" x14ac:dyDescent="0.2">
      <c r="A15" s="1" t="s">
        <v>82</v>
      </c>
      <c r="B15" s="1"/>
      <c r="C15" s="1"/>
      <c r="D15" s="1"/>
      <c r="E15" s="34" t="str">
        <f>IF(E3=0,"",G10/E3)</f>
        <v/>
      </c>
    </row>
    <row r="16" spans="1:9" x14ac:dyDescent="0.2">
      <c r="A16" s="1" t="s">
        <v>83</v>
      </c>
      <c r="B16" s="1"/>
      <c r="C16" s="1"/>
      <c r="D16" s="1"/>
      <c r="E16" s="34" t="str">
        <f>IF(E4=0,"",H10/E4)</f>
        <v/>
      </c>
    </row>
    <row r="17" spans="1:5" x14ac:dyDescent="0.2">
      <c r="A17" s="1" t="s">
        <v>84</v>
      </c>
      <c r="B17" s="1"/>
      <c r="C17" s="1"/>
      <c r="D17" s="1"/>
      <c r="E17" s="35">
        <f>F10-G10</f>
        <v>0</v>
      </c>
    </row>
    <row r="18" spans="1:5" x14ac:dyDescent="0.2">
      <c r="A18" s="1" t="s">
        <v>85</v>
      </c>
      <c r="B18" s="1"/>
      <c r="C18" s="1"/>
      <c r="D18" s="1"/>
      <c r="E18" s="36" t="str">
        <f>IF(ROUND(D10,4)=1,"Cumple","Revisar")</f>
        <v>Cumple</v>
      </c>
    </row>
    <row r="20" spans="1:5" x14ac:dyDescent="0.2">
      <c r="A20" s="4" t="s">
        <v>86</v>
      </c>
    </row>
  </sheetData>
  <mergeCells count="6">
    <mergeCell ref="A18:D18"/>
    <mergeCell ref="A13:D13"/>
    <mergeCell ref="A14:D14"/>
    <mergeCell ref="A15:D15"/>
    <mergeCell ref="A16:D16"/>
    <mergeCell ref="A17:D17"/>
  </mergeCells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/>
    <pageSetUpPr fitToPage="1"/>
  </sheetPr>
  <dimension ref="A1:J17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L12" sqref="L12"/>
    </sheetView>
  </sheetViews>
  <sheetFormatPr baseColWidth="10" defaultColWidth="8.6640625" defaultRowHeight="15" x14ac:dyDescent="0.2"/>
  <cols>
    <col min="1" max="1" width="5" customWidth="1"/>
    <col min="2" max="2" width="40" customWidth="1"/>
    <col min="3" max="7" width="18" customWidth="1"/>
    <col min="8" max="9" width="13" customWidth="1"/>
    <col min="10" max="10" width="18" customWidth="1"/>
  </cols>
  <sheetData>
    <row r="1" spans="1:10" ht="46" customHeight="1" x14ac:dyDescent="0.2">
      <c r="A1" s="3" t="s">
        <v>87</v>
      </c>
    </row>
    <row r="2" spans="1:10" x14ac:dyDescent="0.2">
      <c r="A2" s="4" t="s">
        <v>88</v>
      </c>
    </row>
    <row r="4" spans="1:10" ht="57.75" customHeight="1" x14ac:dyDescent="0.2">
      <c r="A4" s="13" t="s">
        <v>32</v>
      </c>
      <c r="B4" s="13" t="s">
        <v>33</v>
      </c>
      <c r="C4" s="13" t="s">
        <v>89</v>
      </c>
      <c r="D4" s="13" t="s">
        <v>90</v>
      </c>
      <c r="E4" s="13" t="s">
        <v>91</v>
      </c>
      <c r="F4" s="13" t="s">
        <v>92</v>
      </c>
      <c r="G4" s="13" t="s">
        <v>93</v>
      </c>
      <c r="H4" s="13" t="s">
        <v>94</v>
      </c>
      <c r="I4" s="13" t="s">
        <v>95</v>
      </c>
      <c r="J4" s="13" t="s">
        <v>96</v>
      </c>
    </row>
    <row r="5" spans="1:10" x14ac:dyDescent="0.2">
      <c r="A5" s="16">
        <v>1</v>
      </c>
      <c r="B5" s="37" t="str">
        <f>Listas!A2</f>
        <v>1. Materiales e insumos</v>
      </c>
      <c r="C5" s="20">
        <f>SUMIF(Presupuesto!$B$10:$B$39,$B5,Presupuesto!$H$10:$H$39)</f>
        <v>0</v>
      </c>
      <c r="D5" s="20">
        <f>SUMIF(Presupuesto!$B$10:$B$39,$B5,Presupuesto!$I$10:$I$39)+SUMIF(Presupuesto!$B$10:$B$39,$B5,Presupuesto!$J$10:$J$39)</f>
        <v>0</v>
      </c>
      <c r="E5" s="19"/>
      <c r="F5" s="19"/>
      <c r="G5" s="19"/>
      <c r="H5" s="38" t="str">
        <f t="shared" ref="H5:H15" si="0">IF(C5=0,"",F5/C5)</f>
        <v/>
      </c>
      <c r="I5" s="38" t="str">
        <f t="shared" ref="I5:I15" si="1">IF(D5=0,"",G5/D5)</f>
        <v/>
      </c>
      <c r="J5" s="20">
        <f t="shared" ref="J5:J14" si="2">C5-F5</f>
        <v>0</v>
      </c>
    </row>
    <row r="6" spans="1:10" x14ac:dyDescent="0.2">
      <c r="A6" s="16">
        <v>2</v>
      </c>
      <c r="B6" s="37" t="str">
        <f>Listas!A3</f>
        <v>2. Herramientas y equipos menores</v>
      </c>
      <c r="C6" s="20">
        <f>SUMIF(Presupuesto!$B$10:$B$39,$B6,Presupuesto!$H$10:$H$39)</f>
        <v>0</v>
      </c>
      <c r="D6" s="20">
        <f>SUMIF(Presupuesto!$B$10:$B$39,$B6,Presupuesto!$I$10:$I$39)+SUMIF(Presupuesto!$B$10:$B$39,$B6,Presupuesto!$J$10:$J$39)</f>
        <v>0</v>
      </c>
      <c r="E6" s="19"/>
      <c r="F6" s="19"/>
      <c r="G6" s="19"/>
      <c r="H6" s="38" t="str">
        <f t="shared" si="0"/>
        <v/>
      </c>
      <c r="I6" s="38" t="str">
        <f t="shared" si="1"/>
        <v/>
      </c>
      <c r="J6" s="20">
        <f t="shared" si="2"/>
        <v>0</v>
      </c>
    </row>
    <row r="7" spans="1:10" x14ac:dyDescent="0.2">
      <c r="A7" s="16">
        <v>3</v>
      </c>
      <c r="B7" s="37" t="str">
        <f>Listas!A4</f>
        <v>3. Jornales comunitarios</v>
      </c>
      <c r="C7" s="20">
        <f>SUMIF(Presupuesto!$B$10:$B$39,$B7,Presupuesto!$H$10:$H$39)</f>
        <v>0</v>
      </c>
      <c r="D7" s="20">
        <f>SUMIF(Presupuesto!$B$10:$B$39,$B7,Presupuesto!$I$10:$I$39)+SUMIF(Presupuesto!$B$10:$B$39,$B7,Presupuesto!$J$10:$J$39)</f>
        <v>0</v>
      </c>
      <c r="E7" s="19"/>
      <c r="F7" s="19"/>
      <c r="G7" s="19"/>
      <c r="H7" s="38" t="str">
        <f t="shared" si="0"/>
        <v/>
      </c>
      <c r="I7" s="38" t="str">
        <f t="shared" si="1"/>
        <v/>
      </c>
      <c r="J7" s="20">
        <f t="shared" si="2"/>
        <v>0</v>
      </c>
    </row>
    <row r="8" spans="1:10" x14ac:dyDescent="0.2">
      <c r="A8" s="16">
        <v>4</v>
      </c>
      <c r="B8" s="37" t="str">
        <f>Listas!A5</f>
        <v>4. Transporte y desplazamientos</v>
      </c>
      <c r="C8" s="20">
        <f>SUMIF(Presupuesto!$B$10:$B$39,$B8,Presupuesto!$H$10:$H$39)</f>
        <v>0</v>
      </c>
      <c r="D8" s="20">
        <f>SUMIF(Presupuesto!$B$10:$B$39,$B8,Presupuesto!$I$10:$I$39)+SUMIF(Presupuesto!$B$10:$B$39,$B8,Presupuesto!$J$10:$J$39)</f>
        <v>0</v>
      </c>
      <c r="E8" s="19"/>
      <c r="F8" s="19"/>
      <c r="G8" s="19"/>
      <c r="H8" s="38" t="str">
        <f t="shared" si="0"/>
        <v/>
      </c>
      <c r="I8" s="38" t="str">
        <f t="shared" si="1"/>
        <v/>
      </c>
      <c r="J8" s="20">
        <f t="shared" si="2"/>
        <v>0</v>
      </c>
    </row>
    <row r="9" spans="1:10" x14ac:dyDescent="0.2">
      <c r="A9" s="16">
        <v>5</v>
      </c>
      <c r="B9" s="37" t="str">
        <f>Listas!A6</f>
        <v>5. Formación y educación ambiental</v>
      </c>
      <c r="C9" s="20">
        <f>SUMIF(Presupuesto!$B$10:$B$39,$B9,Presupuesto!$H$10:$H$39)</f>
        <v>0</v>
      </c>
      <c r="D9" s="20">
        <f>SUMIF(Presupuesto!$B$10:$B$39,$B9,Presupuesto!$I$10:$I$39)+SUMIF(Presupuesto!$B$10:$B$39,$B9,Presupuesto!$J$10:$J$39)</f>
        <v>0</v>
      </c>
      <c r="E9" s="19"/>
      <c r="F9" s="19"/>
      <c r="G9" s="19"/>
      <c r="H9" s="38" t="str">
        <f t="shared" si="0"/>
        <v/>
      </c>
      <c r="I9" s="38" t="str">
        <f t="shared" si="1"/>
        <v/>
      </c>
      <c r="J9" s="20">
        <f t="shared" si="2"/>
        <v>0</v>
      </c>
    </row>
    <row r="10" spans="1:10" x14ac:dyDescent="0.2">
      <c r="A10" s="16">
        <v>6</v>
      </c>
      <c r="B10" s="37" t="str">
        <f>Listas!A7</f>
        <v>6. Monitoreo y registros</v>
      </c>
      <c r="C10" s="20">
        <f>SUMIF(Presupuesto!$B$10:$B$39,$B10,Presupuesto!$H$10:$H$39)</f>
        <v>0</v>
      </c>
      <c r="D10" s="20">
        <f>SUMIF(Presupuesto!$B$10:$B$39,$B10,Presupuesto!$I$10:$I$39)+SUMIF(Presupuesto!$B$10:$B$39,$B10,Presupuesto!$J$10:$J$39)</f>
        <v>0</v>
      </c>
      <c r="E10" s="19"/>
      <c r="F10" s="19"/>
      <c r="G10" s="19"/>
      <c r="H10" s="38" t="str">
        <f t="shared" si="0"/>
        <v/>
      </c>
      <c r="I10" s="38" t="str">
        <f t="shared" si="1"/>
        <v/>
      </c>
      <c r="J10" s="20">
        <f t="shared" si="2"/>
        <v>0</v>
      </c>
    </row>
    <row r="11" spans="1:10" x14ac:dyDescent="0.2">
      <c r="A11" s="16">
        <v>7</v>
      </c>
      <c r="B11" s="37" t="str">
        <f>Listas!A8</f>
        <v>7. Comunicaciones y evidencias</v>
      </c>
      <c r="C11" s="20">
        <f>SUMIF(Presupuesto!$B$10:$B$39,$B11,Presupuesto!$H$10:$H$39)</f>
        <v>0</v>
      </c>
      <c r="D11" s="20">
        <f>SUMIF(Presupuesto!$B$10:$B$39,$B11,Presupuesto!$I$10:$I$39)+SUMIF(Presupuesto!$B$10:$B$39,$B11,Presupuesto!$J$10:$J$39)</f>
        <v>0</v>
      </c>
      <c r="E11" s="19"/>
      <c r="F11" s="19"/>
      <c r="G11" s="19"/>
      <c r="H11" s="38" t="str">
        <f t="shared" si="0"/>
        <v/>
      </c>
      <c r="I11" s="38" t="str">
        <f t="shared" si="1"/>
        <v/>
      </c>
      <c r="J11" s="20">
        <f t="shared" si="2"/>
        <v>0</v>
      </c>
    </row>
    <row r="12" spans="1:10" x14ac:dyDescent="0.2">
      <c r="A12" s="16">
        <v>8</v>
      </c>
      <c r="B12" s="37" t="str">
        <f>Listas!A9</f>
        <v>8. Seguro de accidentes</v>
      </c>
      <c r="C12" s="20">
        <f>SUMIF(Presupuesto!$B$10:$B$39,$B12,Presupuesto!$H$10:$H$39)</f>
        <v>0</v>
      </c>
      <c r="D12" s="20">
        <f>SUMIF(Presupuesto!$B$10:$B$39,$B12,Presupuesto!$I$10:$I$39)+SUMIF(Presupuesto!$B$10:$B$39,$B12,Presupuesto!$J$10:$J$39)</f>
        <v>0</v>
      </c>
      <c r="E12" s="19"/>
      <c r="F12" s="19"/>
      <c r="G12" s="19"/>
      <c r="H12" s="38" t="str">
        <f t="shared" si="0"/>
        <v/>
      </c>
      <c r="I12" s="38" t="str">
        <f t="shared" si="1"/>
        <v/>
      </c>
      <c r="J12" s="20">
        <f t="shared" si="2"/>
        <v>0</v>
      </c>
    </row>
    <row r="13" spans="1:10" x14ac:dyDescent="0.2">
      <c r="A13" s="16">
        <v>9</v>
      </c>
      <c r="B13" s="37" t="str">
        <f>Listas!A10</f>
        <v>9. Gastos administrativos</v>
      </c>
      <c r="C13" s="20">
        <f>SUMIF(Presupuesto!$B$10:$B$39,$B13,Presupuesto!$H$10:$H$39)</f>
        <v>0</v>
      </c>
      <c r="D13" s="20">
        <f>SUMIF(Presupuesto!$B$10:$B$39,$B13,Presupuesto!$I$10:$I$39)+SUMIF(Presupuesto!$B$10:$B$39,$B13,Presupuesto!$J$10:$J$39)</f>
        <v>0</v>
      </c>
      <c r="E13" s="19"/>
      <c r="F13" s="19"/>
      <c r="G13" s="19"/>
      <c r="H13" s="38" t="str">
        <f t="shared" si="0"/>
        <v/>
      </c>
      <c r="I13" s="38" t="str">
        <f t="shared" si="1"/>
        <v/>
      </c>
      <c r="J13" s="20">
        <f t="shared" si="2"/>
        <v>0</v>
      </c>
    </row>
    <row r="14" spans="1:10" x14ac:dyDescent="0.2">
      <c r="A14" s="16">
        <v>10</v>
      </c>
      <c r="B14" s="37" t="str">
        <f>Listas!A11</f>
        <v>10. Otros (explique en la descripción)</v>
      </c>
      <c r="C14" s="20">
        <f>SUMIF(Presupuesto!$B$10:$B$39,$B14,Presupuesto!$H$10:$H$39)</f>
        <v>0</v>
      </c>
      <c r="D14" s="20">
        <f>SUMIF(Presupuesto!$B$10:$B$39,$B14,Presupuesto!$I$10:$I$39)+SUMIF(Presupuesto!$B$10:$B$39,$B14,Presupuesto!$J$10:$J$39)</f>
        <v>0</v>
      </c>
      <c r="E14" s="19"/>
      <c r="F14" s="19"/>
      <c r="G14" s="19"/>
      <c r="H14" s="38" t="str">
        <f t="shared" si="0"/>
        <v/>
      </c>
      <c r="I14" s="38" t="str">
        <f t="shared" si="1"/>
        <v/>
      </c>
      <c r="J14" s="20">
        <f t="shared" si="2"/>
        <v>0</v>
      </c>
    </row>
    <row r="15" spans="1:10" x14ac:dyDescent="0.2">
      <c r="A15" s="21"/>
      <c r="B15" s="22" t="s">
        <v>78</v>
      </c>
      <c r="C15" s="23">
        <f>SUM(C5:C14)</f>
        <v>0</v>
      </c>
      <c r="D15" s="23">
        <f>SUM(D5:D14)</f>
        <v>0</v>
      </c>
      <c r="E15" s="23">
        <f>SUM(E5:E14)</f>
        <v>0</v>
      </c>
      <c r="F15" s="23">
        <f>SUM(F5:F14)</f>
        <v>0</v>
      </c>
      <c r="G15" s="23">
        <f>SUM(G5:G14)</f>
        <v>0</v>
      </c>
      <c r="H15" s="39" t="str">
        <f t="shared" si="0"/>
        <v/>
      </c>
      <c r="I15" s="39" t="str">
        <f t="shared" si="1"/>
        <v/>
      </c>
      <c r="J15" s="23">
        <f>SUM(J5:J14)</f>
        <v>0</v>
      </c>
    </row>
    <row r="17" spans="1:8" x14ac:dyDescent="0.2">
      <c r="A17" s="9" t="s">
        <v>97</v>
      </c>
      <c r="H17" s="5" t="str">
        <f>IF(ROUND(C15-Presupuesto!H40,0)=0,"Cumple","Revisar")</f>
        <v>Cumple</v>
      </c>
    </row>
  </sheetData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11"/>
  <sheetViews>
    <sheetView zoomScaleNormal="100" workbookViewId="0">
      <selection activeCell="F42" sqref="F42"/>
    </sheetView>
  </sheetViews>
  <sheetFormatPr baseColWidth="10" defaultColWidth="8.6640625" defaultRowHeight="15" x14ac:dyDescent="0.2"/>
  <cols>
    <col min="1" max="1" width="44" customWidth="1"/>
  </cols>
  <sheetData>
    <row r="1" spans="1:1" x14ac:dyDescent="0.2">
      <c r="A1" s="40" t="s">
        <v>98</v>
      </c>
    </row>
    <row r="2" spans="1:1" x14ac:dyDescent="0.2">
      <c r="A2" s="9" t="s">
        <v>99</v>
      </c>
    </row>
    <row r="3" spans="1:1" x14ac:dyDescent="0.2">
      <c r="A3" s="9" t="s">
        <v>100</v>
      </c>
    </row>
    <row r="4" spans="1:1" x14ac:dyDescent="0.2">
      <c r="A4" s="9" t="s">
        <v>44</v>
      </c>
    </row>
    <row r="5" spans="1:1" x14ac:dyDescent="0.2">
      <c r="A5" s="9" t="s">
        <v>101</v>
      </c>
    </row>
    <row r="6" spans="1:1" x14ac:dyDescent="0.2">
      <c r="A6" s="9" t="s">
        <v>102</v>
      </c>
    </row>
    <row r="7" spans="1:1" x14ac:dyDescent="0.2">
      <c r="A7" s="9" t="s">
        <v>103</v>
      </c>
    </row>
    <row r="8" spans="1:1" x14ac:dyDescent="0.2">
      <c r="A8" s="9" t="s">
        <v>104</v>
      </c>
    </row>
    <row r="9" spans="1:1" x14ac:dyDescent="0.2">
      <c r="A9" s="9" t="s">
        <v>105</v>
      </c>
    </row>
    <row r="10" spans="1:1" x14ac:dyDescent="0.2">
      <c r="A10" s="9" t="s">
        <v>106</v>
      </c>
    </row>
    <row r="11" spans="1:1" x14ac:dyDescent="0.2">
      <c r="A11" s="9" t="s">
        <v>107</v>
      </c>
    </row>
  </sheetData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Instrucciones</vt:lpstr>
      <vt:lpstr>Presupuesto</vt:lpstr>
      <vt:lpstr>Desembolsos</vt:lpstr>
      <vt:lpstr>Ejecución</vt:lpstr>
      <vt:lpstr>Listas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Guillermo Pattigno Orozco</cp:lastModifiedBy>
  <cp:revision>0</cp:revision>
  <dcterms:created xsi:type="dcterms:W3CDTF">2026-10-06T22:35:15Z</dcterms:created>
  <dcterms:modified xsi:type="dcterms:W3CDTF">2026-10-14T23:47:53Z</dcterms:modified>
  <dc:language>en-US</dc:language>
</cp:coreProperties>
</file>